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66925"/>
  <xr:revisionPtr revIDLastSave="0" documentId="13_ncr:1_{208E17C6-3256-4E28-A879-369B49B439B7}" xr6:coauthVersionLast="36" xr6:coauthVersionMax="36" xr10:uidLastSave="{00000000-0000-0000-0000-000000000000}"/>
  <bookViews>
    <workbookView xWindow="1160" yWindow="0" windowWidth="13510" windowHeight="4450" xr2:uid="{01D83CCB-3228-4416-8021-36F88310BD6F}"/>
  </bookViews>
  <sheets>
    <sheet name="確認シート " sheetId="1" r:id="rId1"/>
    <sheet name="別表３ " sheetId="2" r:id="rId2"/>
  </sheets>
  <definedNames>
    <definedName name="_xlnm.Print_Area" localSheetId="0">'確認シート '!$B$2:$H$72</definedName>
    <definedName name="_xlnm.Print_Area" localSheetId="1">'別表３ '!$A$2:$M$39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62" i="1" l="1"/>
  <c r="E19" i="2" s="1"/>
  <c r="F62" i="1"/>
  <c r="D19" i="2" s="1"/>
  <c r="E62" i="1"/>
  <c r="C19" i="2" s="1"/>
  <c r="F20" i="2"/>
  <c r="G20" i="2"/>
  <c r="F52" i="1" l="1"/>
  <c r="G52" i="1"/>
  <c r="E32" i="1"/>
  <c r="E52" i="1"/>
  <c r="O15" i="2" l="1"/>
  <c r="M10" i="2"/>
  <c r="E40" i="1" l="1"/>
  <c r="F32" i="1"/>
  <c r="G32" i="1"/>
  <c r="E66" i="1"/>
  <c r="N7" i="2"/>
  <c r="H14" i="1" s="1"/>
  <c r="B4" i="2"/>
  <c r="C7" i="2" l="1"/>
  <c r="N4" i="2"/>
  <c r="O16" i="2"/>
  <c r="P32" i="2" s="1"/>
  <c r="O23" i="2"/>
  <c r="O24" i="2"/>
  <c r="O25" i="2"/>
  <c r="O26" i="2"/>
  <c r="O27" i="2"/>
  <c r="O28" i="2"/>
  <c r="O29" i="2"/>
  <c r="O30" i="2"/>
  <c r="N21" i="2" l="1"/>
  <c r="N34" i="2"/>
  <c r="H27" i="1" s="1"/>
  <c r="P15" i="2"/>
  <c r="P31" i="2" s="1"/>
  <c r="N15" i="2"/>
  <c r="O31" i="2"/>
  <c r="N14" i="2"/>
  <c r="O32" i="2"/>
  <c r="Q32" i="2" s="1"/>
  <c r="N19" i="2"/>
  <c r="N12" i="2"/>
  <c r="H26" i="1" s="1"/>
  <c r="N11" i="2"/>
  <c r="H22" i="1" s="1"/>
  <c r="N9" i="2"/>
  <c r="H20" i="1" s="1"/>
  <c r="N13" i="2"/>
  <c r="H71" i="1" s="1"/>
  <c r="N16" i="2"/>
  <c r="I6" i="2"/>
  <c r="C6" i="2"/>
  <c r="D6" i="2"/>
  <c r="E6" i="2"/>
  <c r="F6" i="2" s="1"/>
  <c r="G6" i="2" s="1"/>
  <c r="H6" i="2" s="1"/>
  <c r="N6" i="2" s="1"/>
  <c r="D7" i="2"/>
  <c r="E7" i="2"/>
  <c r="F8" i="2"/>
  <c r="G8" i="2"/>
  <c r="H8" i="2"/>
  <c r="I8" i="2"/>
  <c r="J8" i="2"/>
  <c r="K8" i="2"/>
  <c r="L8" i="2"/>
  <c r="M8" i="2"/>
  <c r="F10" i="2"/>
  <c r="G10" i="2"/>
  <c r="H10" i="2"/>
  <c r="I10" i="2"/>
  <c r="J10" i="2"/>
  <c r="K10" i="2"/>
  <c r="L10" i="2"/>
  <c r="C12" i="2"/>
  <c r="D12" i="2"/>
  <c r="E12" i="2"/>
  <c r="F22" i="2"/>
  <c r="G22" i="2"/>
  <c r="H20" i="2"/>
  <c r="N20" i="2" s="1"/>
  <c r="H67" i="1" s="1"/>
  <c r="I20" i="2"/>
  <c r="J20" i="2"/>
  <c r="J22" i="2" s="1"/>
  <c r="K20" i="2"/>
  <c r="L20" i="2"/>
  <c r="M20" i="2"/>
  <c r="I22" i="2"/>
  <c r="K22" i="2"/>
  <c r="L22" i="2"/>
  <c r="M22" i="2"/>
  <c r="F31" i="2"/>
  <c r="G31" i="2"/>
  <c r="H31" i="2"/>
  <c r="I31" i="2"/>
  <c r="J31" i="2"/>
  <c r="K31" i="2"/>
  <c r="L31" i="2"/>
  <c r="M31" i="2"/>
  <c r="F32" i="2"/>
  <c r="G32" i="2"/>
  <c r="H32" i="2"/>
  <c r="I32" i="2"/>
  <c r="J32" i="2"/>
  <c r="K32" i="2"/>
  <c r="L32" i="2"/>
  <c r="M32" i="2"/>
  <c r="E8" i="1"/>
  <c r="F8" i="1"/>
  <c r="G8" i="1"/>
  <c r="E19" i="1"/>
  <c r="F19" i="1"/>
  <c r="G19" i="1"/>
  <c r="F40" i="1"/>
  <c r="G40" i="1"/>
  <c r="E48" i="1"/>
  <c r="E71" i="1" s="1"/>
  <c r="F48" i="1"/>
  <c r="G48" i="1"/>
  <c r="E56" i="1"/>
  <c r="F56" i="1"/>
  <c r="G56" i="1"/>
  <c r="E61" i="1"/>
  <c r="F61" i="1"/>
  <c r="G61" i="1"/>
  <c r="F66" i="1"/>
  <c r="G66" i="1"/>
  <c r="H22" i="2" l="1"/>
  <c r="N22" i="2" s="1"/>
  <c r="H69" i="1"/>
  <c r="Q31" i="2"/>
  <c r="C13" i="2"/>
  <c r="G20" i="1"/>
  <c r="E9" i="2" s="1"/>
  <c r="E8" i="2" s="1"/>
  <c r="N8" i="2"/>
  <c r="H19" i="1" s="1"/>
  <c r="N10" i="2"/>
  <c r="H21" i="1" s="1"/>
  <c r="F20" i="1"/>
  <c r="F49" i="1"/>
  <c r="E20" i="1"/>
  <c r="E12" i="1"/>
  <c r="G71" i="1"/>
  <c r="E13" i="2" s="1"/>
  <c r="G49" i="1"/>
  <c r="F71" i="1"/>
  <c r="D13" i="2" s="1"/>
  <c r="E49" i="1"/>
  <c r="F12" i="1"/>
  <c r="J6" i="2"/>
  <c r="E14" i="2" l="1"/>
  <c r="C14" i="2"/>
  <c r="D14" i="2"/>
  <c r="G22" i="1"/>
  <c r="G67" i="1" s="1"/>
  <c r="G69" i="1" s="1"/>
  <c r="H70" i="1" s="1"/>
  <c r="H72" i="1"/>
  <c r="C9" i="2"/>
  <c r="C8" i="2" s="1"/>
  <c r="K6" i="2"/>
  <c r="L6" i="2" s="1"/>
  <c r="F22" i="1"/>
  <c r="F67" i="1" s="1"/>
  <c r="F69" i="1" s="1"/>
  <c r="D9" i="2"/>
  <c r="D8" i="2" s="1"/>
  <c r="E22" i="1"/>
  <c r="E67" i="1" s="1"/>
  <c r="E69" i="1" s="1"/>
  <c r="H68" i="1" l="1"/>
  <c r="E11" i="2"/>
  <c r="E20" i="2" s="1"/>
  <c r="M6" i="2"/>
  <c r="D11" i="2"/>
  <c r="C11" i="2"/>
  <c r="C20" i="2" s="1"/>
  <c r="D10" i="2" l="1"/>
  <c r="D20" i="2"/>
  <c r="D22" i="2" s="1"/>
  <c r="E22" i="2"/>
  <c r="E10" i="2"/>
  <c r="C10" i="2"/>
  <c r="C22" i="2"/>
  <c r="H3" i="1"/>
  <c r="H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2" authorId="0" shapeId="0" xr:uid="{CD1486BB-295F-4CB8-B98E-E984E51EA8A1}">
      <text>
        <r>
          <rPr>
            <b/>
            <sz val="9"/>
            <color indexed="81"/>
            <rFont val="ＭＳ Ｐゴシック"/>
            <family val="3"/>
            <charset val="128"/>
          </rPr>
          <t>別表３に入力</t>
        </r>
      </text>
    </comment>
    <comment ref="E3" authorId="0" shapeId="0" xr:uid="{6D798E4B-765C-4796-9318-6F69190586C8}">
      <text>
        <r>
          <rPr>
            <sz val="9"/>
            <color indexed="81"/>
            <rFont val="ＭＳ Ｐゴシック"/>
            <family val="3"/>
            <charset val="128"/>
          </rPr>
          <t>決算月末日を入力（表示は月まで）</t>
        </r>
      </text>
    </comment>
    <comment ref="F3" authorId="0" shapeId="0" xr:uid="{03D7A962-0C35-49F5-A44C-F3B3998CA09D}">
      <text>
        <r>
          <rPr>
            <sz val="9"/>
            <color indexed="81"/>
            <rFont val="ＭＳ Ｐゴシック"/>
            <family val="3"/>
            <charset val="128"/>
          </rPr>
          <t>決算月末日を入力（表示は月まで）</t>
        </r>
      </text>
    </comment>
    <comment ref="H65" authorId="0" shapeId="0" xr:uid="{CBDB823D-197F-44D9-9F26-5A84C326817D}">
      <text>
        <r>
          <rPr>
            <b/>
            <sz val="9"/>
            <color indexed="81"/>
            <rFont val="ＭＳ Ｐゴシック"/>
            <family val="3"/>
            <charset val="128"/>
          </rPr>
          <t>別表３に入力</t>
        </r>
      </text>
    </comment>
  </commentList>
</comments>
</file>

<file path=xl/sharedStrings.xml><?xml version="1.0" encoding="utf-8"?>
<sst xmlns="http://schemas.openxmlformats.org/spreadsheetml/2006/main" count="152" uniqueCount="103">
  <si>
    <t>給与支給総額</t>
    <rPh sb="0" eb="2">
      <t>キュウヨ</t>
    </rPh>
    <rPh sb="2" eb="4">
      <t>シキュウ</t>
    </rPh>
    <rPh sb="4" eb="6">
      <t>ソウガク</t>
    </rPh>
    <phoneticPr fontId="3"/>
  </si>
  <si>
    <t>１人当たり付加価値額</t>
    <rPh sb="1" eb="2">
      <t>ニン</t>
    </rPh>
    <rPh sb="2" eb="3">
      <t>ア</t>
    </rPh>
    <rPh sb="5" eb="7">
      <t>フカ</t>
    </rPh>
    <rPh sb="7" eb="10">
      <t>カチガク</t>
    </rPh>
    <phoneticPr fontId="3"/>
  </si>
  <si>
    <t>計画終了時</t>
    <rPh sb="0" eb="2">
      <t>ケイカク</t>
    </rPh>
    <rPh sb="2" eb="5">
      <t>シュウリョウジ</t>
    </rPh>
    <phoneticPr fontId="3"/>
  </si>
  <si>
    <t>直近期末</t>
    <rPh sb="0" eb="2">
      <t>チョッキン</t>
    </rPh>
    <rPh sb="2" eb="4">
      <t>キマツ</t>
    </rPh>
    <phoneticPr fontId="3"/>
  </si>
  <si>
    <t>１年前</t>
    <rPh sb="1" eb="2">
      <t>ネン</t>
    </rPh>
    <rPh sb="2" eb="3">
      <t>マエ</t>
    </rPh>
    <phoneticPr fontId="3"/>
  </si>
  <si>
    <t>２年前</t>
    <rPh sb="1" eb="2">
      <t>ネン</t>
    </rPh>
    <rPh sb="2" eb="3">
      <t>マエ</t>
    </rPh>
    <phoneticPr fontId="3"/>
  </si>
  <si>
    <t>○経営革新計画の目標指標</t>
    <rPh sb="1" eb="3">
      <t>ケイエイ</t>
    </rPh>
    <rPh sb="3" eb="5">
      <t>カクシン</t>
    </rPh>
    <rPh sb="5" eb="7">
      <t>ケイカク</t>
    </rPh>
    <rPh sb="8" eb="10">
      <t>モクヒョウ</t>
    </rPh>
    <rPh sb="10" eb="12">
      <t>シヒョウ</t>
    </rPh>
    <phoneticPr fontId="3"/>
  </si>
  <si>
    <t>計</t>
    <rPh sb="0" eb="1">
      <t>ケイ</t>
    </rPh>
    <phoneticPr fontId="3"/>
  </si>
  <si>
    <t>その他</t>
    <rPh sb="2" eb="3">
      <t>タ</t>
    </rPh>
    <phoneticPr fontId="3"/>
  </si>
  <si>
    <t>試験研究費償却</t>
    <rPh sb="0" eb="2">
      <t>シケン</t>
    </rPh>
    <rPh sb="2" eb="5">
      <t>ケンキュウヒ</t>
    </rPh>
    <rPh sb="5" eb="7">
      <t>ショウキャク</t>
    </rPh>
    <phoneticPr fontId="3"/>
  </si>
  <si>
    <t>リース料</t>
    <rPh sb="3" eb="4">
      <t>リョウ</t>
    </rPh>
    <phoneticPr fontId="3"/>
  </si>
  <si>
    <t>減価償却費</t>
    <rPh sb="0" eb="2">
      <t>ゲンカ</t>
    </rPh>
    <rPh sb="2" eb="5">
      <t>ショウキャクヒ</t>
    </rPh>
    <phoneticPr fontId="3"/>
  </si>
  <si>
    <t>減価償却費</t>
    <rPh sb="0" eb="4">
      <t>ゲンカショウキャク</t>
    </rPh>
    <rPh sb="4" eb="5">
      <t>ヒ</t>
    </rPh>
    <phoneticPr fontId="3"/>
  </si>
  <si>
    <t>福利厚生費</t>
    <rPh sb="0" eb="2">
      <t>フクリ</t>
    </rPh>
    <rPh sb="2" eb="5">
      <t>コウセイヒ</t>
    </rPh>
    <phoneticPr fontId="3"/>
  </si>
  <si>
    <t>法定福利費</t>
    <rPh sb="0" eb="2">
      <t>ホウテイ</t>
    </rPh>
    <rPh sb="2" eb="5">
      <t>フクリヒ</t>
    </rPh>
    <phoneticPr fontId="3"/>
  </si>
  <si>
    <t>雑給</t>
    <rPh sb="0" eb="2">
      <t>ザツキュウ</t>
    </rPh>
    <phoneticPr fontId="3"/>
  </si>
  <si>
    <t>賞与</t>
    <rPh sb="0" eb="2">
      <t>ショウヨ</t>
    </rPh>
    <phoneticPr fontId="3"/>
  </si>
  <si>
    <t>賃金</t>
    <rPh sb="0" eb="2">
      <t>チンギン</t>
    </rPh>
    <phoneticPr fontId="3"/>
  </si>
  <si>
    <t>給与</t>
    <rPh sb="0" eb="2">
      <t>キュウヨ</t>
    </rPh>
    <phoneticPr fontId="3"/>
  </si>
  <si>
    <t>役員報酬</t>
    <rPh sb="0" eb="2">
      <t>ヤクイン</t>
    </rPh>
    <rPh sb="2" eb="4">
      <t>ホウシュウ</t>
    </rPh>
    <phoneticPr fontId="3"/>
  </si>
  <si>
    <t>人件費</t>
    <rPh sb="0" eb="3">
      <t>ジンケンヒ</t>
    </rPh>
    <phoneticPr fontId="3"/>
  </si>
  <si>
    <t>○個別集計</t>
    <rPh sb="1" eb="3">
      <t>コベツ</t>
    </rPh>
    <rPh sb="3" eb="5">
      <t>シュウケイ</t>
    </rPh>
    <phoneticPr fontId="3"/>
  </si>
  <si>
    <t>当期利益</t>
    <rPh sb="0" eb="2">
      <t>トウキ</t>
    </rPh>
    <rPh sb="2" eb="4">
      <t>リエキ</t>
    </rPh>
    <phoneticPr fontId="3"/>
  </si>
  <si>
    <t>（うち支払利息）</t>
    <rPh sb="3" eb="5">
      <t>シハライ</t>
    </rPh>
    <rPh sb="5" eb="7">
      <t>リソク</t>
    </rPh>
    <phoneticPr fontId="3"/>
  </si>
  <si>
    <t>営業外費用</t>
    <rPh sb="0" eb="3">
      <t>エイギョウガイ</t>
    </rPh>
    <rPh sb="3" eb="5">
      <t>ヒヨウ</t>
    </rPh>
    <phoneticPr fontId="3"/>
  </si>
  <si>
    <t>営業利益（A)</t>
    <rPh sb="0" eb="2">
      <t>エイギョウ</t>
    </rPh>
    <rPh sb="2" eb="4">
      <t>リエキ</t>
    </rPh>
    <phoneticPr fontId="3"/>
  </si>
  <si>
    <t>販管費</t>
    <rPh sb="0" eb="3">
      <t>ハンカンヒ</t>
    </rPh>
    <phoneticPr fontId="3"/>
  </si>
  <si>
    <t>売上総利益</t>
    <rPh sb="0" eb="2">
      <t>ウリア</t>
    </rPh>
    <rPh sb="2" eb="5">
      <t>ソウリエキ</t>
    </rPh>
    <phoneticPr fontId="3"/>
  </si>
  <si>
    <t>売上原価</t>
    <rPh sb="0" eb="2">
      <t>ウリアゲ</t>
    </rPh>
    <rPh sb="2" eb="4">
      <t>ゲンカ</t>
    </rPh>
    <phoneticPr fontId="3"/>
  </si>
  <si>
    <t>期末棚卸高</t>
    <rPh sb="0" eb="2">
      <t>キマツ</t>
    </rPh>
    <rPh sb="2" eb="4">
      <t>タナオロ</t>
    </rPh>
    <rPh sb="4" eb="5">
      <t>タカ</t>
    </rPh>
    <phoneticPr fontId="3"/>
  </si>
  <si>
    <t>当期製品製造原価</t>
    <rPh sb="0" eb="2">
      <t>トウキ</t>
    </rPh>
    <rPh sb="2" eb="4">
      <t>セイヒン</t>
    </rPh>
    <rPh sb="4" eb="6">
      <t>セイゾウ</t>
    </rPh>
    <rPh sb="6" eb="8">
      <t>ゲンカ</t>
    </rPh>
    <phoneticPr fontId="3"/>
  </si>
  <si>
    <t>仕入高</t>
    <rPh sb="0" eb="3">
      <t>シイレダカ</t>
    </rPh>
    <phoneticPr fontId="3"/>
  </si>
  <si>
    <t>期首製品棚卸高</t>
    <rPh sb="0" eb="2">
      <t>キシュ</t>
    </rPh>
    <rPh sb="2" eb="4">
      <t>セイヒン</t>
    </rPh>
    <rPh sb="4" eb="6">
      <t>タナオロシ</t>
    </rPh>
    <rPh sb="6" eb="7">
      <t>ダカ</t>
    </rPh>
    <phoneticPr fontId="3"/>
  </si>
  <si>
    <t>売上高</t>
    <rPh sb="0" eb="3">
      <t>ウリアゲダカ</t>
    </rPh>
    <phoneticPr fontId="3"/>
  </si>
  <si>
    <t>○損益計算書（P/L)</t>
    <rPh sb="1" eb="3">
      <t>ソンエキ</t>
    </rPh>
    <rPh sb="3" eb="6">
      <t>ケイサンショ</t>
    </rPh>
    <phoneticPr fontId="3"/>
  </si>
  <si>
    <t>資本の部</t>
    <rPh sb="0" eb="2">
      <t>シホン</t>
    </rPh>
    <rPh sb="3" eb="4">
      <t>ブ</t>
    </rPh>
    <phoneticPr fontId="3"/>
  </si>
  <si>
    <t>（うち長期借入金）</t>
    <rPh sb="3" eb="5">
      <t>チョウキ</t>
    </rPh>
    <rPh sb="5" eb="8">
      <t>カリイレキン</t>
    </rPh>
    <phoneticPr fontId="3"/>
  </si>
  <si>
    <t>固定負債</t>
    <rPh sb="0" eb="2">
      <t>コテイ</t>
    </rPh>
    <rPh sb="2" eb="4">
      <t>フサイ</t>
    </rPh>
    <phoneticPr fontId="3"/>
  </si>
  <si>
    <t>流動負債</t>
    <rPh sb="0" eb="2">
      <t>リュウドウ</t>
    </rPh>
    <rPh sb="2" eb="4">
      <t>フサイ</t>
    </rPh>
    <phoneticPr fontId="3"/>
  </si>
  <si>
    <t>資産計</t>
    <rPh sb="0" eb="3">
      <t>シサンケイ</t>
    </rPh>
    <phoneticPr fontId="3"/>
  </si>
  <si>
    <t>繰延資産</t>
    <rPh sb="0" eb="2">
      <t>クリノベ</t>
    </rPh>
    <rPh sb="2" eb="4">
      <t>シサン</t>
    </rPh>
    <phoneticPr fontId="3"/>
  </si>
  <si>
    <t>固定資産</t>
    <rPh sb="0" eb="4">
      <t>コテイシサン</t>
    </rPh>
    <phoneticPr fontId="3"/>
  </si>
  <si>
    <t>流動資産</t>
    <rPh sb="0" eb="2">
      <t>リュウドウ</t>
    </rPh>
    <rPh sb="2" eb="4">
      <t>シサン</t>
    </rPh>
    <phoneticPr fontId="3"/>
  </si>
  <si>
    <t>○貸借対照表（B／S)</t>
    <rPh sb="1" eb="3">
      <t>タイシャク</t>
    </rPh>
    <rPh sb="3" eb="6">
      <t>タイショウヒョウ</t>
    </rPh>
    <phoneticPr fontId="3"/>
  </si>
  <si>
    <t>【チェック】</t>
    <phoneticPr fontId="3"/>
  </si>
  <si>
    <t>〔 税引き後利益予想 〕</t>
    <rPh sb="2" eb="4">
      <t>ゼイビ</t>
    </rPh>
    <rPh sb="5" eb="6">
      <t>ゴ</t>
    </rPh>
    <rPh sb="6" eb="8">
      <t>リエキ</t>
    </rPh>
    <rPh sb="8" eb="10">
      <t>ヨソウ</t>
    </rPh>
    <phoneticPr fontId="3"/>
  </si>
  <si>
    <t>　合　　計</t>
    <rPh sb="1" eb="2">
      <t>ゴウ</t>
    </rPh>
    <rPh sb="4" eb="5">
      <t>ケイ</t>
    </rPh>
    <phoneticPr fontId="3"/>
  </si>
  <si>
    <t>－</t>
  </si>
  <si>
    <t>　(⑨＋⑩)</t>
    <phoneticPr fontId="3"/>
  </si>
  <si>
    <t>(内運転資金)</t>
    <rPh sb="1" eb="2">
      <t>ウチ</t>
    </rPh>
    <rPh sb="2" eb="4">
      <t>ウンテン</t>
    </rPh>
    <rPh sb="4" eb="6">
      <t>シキン</t>
    </rPh>
    <phoneticPr fontId="3"/>
  </si>
  <si>
    <t>自己資金</t>
    <rPh sb="0" eb="2">
      <t>ジコ</t>
    </rPh>
    <rPh sb="2" eb="4">
      <t>シキン</t>
    </rPh>
    <phoneticPr fontId="3"/>
  </si>
  <si>
    <t>民間系金融
機関借入</t>
    <rPh sb="0" eb="2">
      <t>ミンカン</t>
    </rPh>
    <rPh sb="2" eb="3">
      <t>ケイ</t>
    </rPh>
    <rPh sb="3" eb="5">
      <t>キンユウ</t>
    </rPh>
    <rPh sb="6" eb="8">
      <t>キカン</t>
    </rPh>
    <rPh sb="8" eb="10">
      <t>カリイレ</t>
    </rPh>
    <phoneticPr fontId="3"/>
  </si>
  <si>
    <t>資
金
調
達
額</t>
    <rPh sb="0" eb="1">
      <t>シ</t>
    </rPh>
    <rPh sb="2" eb="3">
      <t>キン</t>
    </rPh>
    <rPh sb="4" eb="5">
      <t>チョウ</t>
    </rPh>
    <rPh sb="6" eb="7">
      <t>トオル</t>
    </rPh>
    <rPh sb="8" eb="9">
      <t>ガク</t>
    </rPh>
    <phoneticPr fontId="3"/>
  </si>
  <si>
    <t>－</t>
    <phoneticPr fontId="3"/>
  </si>
  <si>
    <t>政府系金融
機関借入</t>
    <rPh sb="0" eb="3">
      <t>セイフケイ</t>
    </rPh>
    <rPh sb="3" eb="5">
      <t>キンユウ</t>
    </rPh>
    <rPh sb="6" eb="8">
      <t>キカン</t>
    </rPh>
    <rPh sb="8" eb="10">
      <t>カリイレ</t>
    </rPh>
    <phoneticPr fontId="3"/>
  </si>
  <si>
    <t>⑮</t>
    <phoneticPr fontId="3"/>
  </si>
  <si>
    <t>一人当たりの
付加価値額
(⑫÷⑬)</t>
    <rPh sb="0" eb="2">
      <t>ヒトリ</t>
    </rPh>
    <rPh sb="2" eb="3">
      <t>ア</t>
    </rPh>
    <rPh sb="7" eb="9">
      <t>フカ</t>
    </rPh>
    <rPh sb="9" eb="11">
      <t>カチ</t>
    </rPh>
    <rPh sb="11" eb="12">
      <t>ガク</t>
    </rPh>
    <phoneticPr fontId="3"/>
  </si>
  <si>
    <t>⑭</t>
    <phoneticPr fontId="3"/>
  </si>
  <si>
    <t>従業員数</t>
    <rPh sb="0" eb="2">
      <t>ジュウギョウ</t>
    </rPh>
    <rPh sb="2" eb="4">
      <t>インスウ</t>
    </rPh>
    <phoneticPr fontId="3"/>
  </si>
  <si>
    <t>⑬</t>
    <phoneticPr fontId="3"/>
  </si>
  <si>
    <t>付加価値額
(⑤＋⑧＋⑪)</t>
    <rPh sb="0" eb="2">
      <t>フカ</t>
    </rPh>
    <rPh sb="2" eb="4">
      <t>カチ</t>
    </rPh>
    <rPh sb="4" eb="5">
      <t>ガク</t>
    </rPh>
    <phoneticPr fontId="3"/>
  </si>
  <si>
    <t>⑫</t>
    <phoneticPr fontId="3"/>
  </si>
  <si>
    <t>⑪</t>
    <phoneticPr fontId="3"/>
  </si>
  <si>
    <t>特別償却額</t>
    <rPh sb="0" eb="2">
      <t>トクベツ</t>
    </rPh>
    <rPh sb="2" eb="5">
      <t>ショウキャクガク</t>
    </rPh>
    <phoneticPr fontId="3"/>
  </si>
  <si>
    <t>普通償却額</t>
    <rPh sb="0" eb="2">
      <t>フツウ</t>
    </rPh>
    <rPh sb="2" eb="5">
      <t>ショウキャクガク</t>
    </rPh>
    <phoneticPr fontId="3"/>
  </si>
  <si>
    <t>運転資金</t>
    <rPh sb="0" eb="2">
      <t>ウンテン</t>
    </rPh>
    <rPh sb="2" eb="4">
      <t>シキン</t>
    </rPh>
    <phoneticPr fontId="3"/>
  </si>
  <si>
    <t>⑩</t>
    <phoneticPr fontId="3"/>
  </si>
  <si>
    <t>設備投資額</t>
    <rPh sb="0" eb="2">
      <t>セツビ</t>
    </rPh>
    <rPh sb="2" eb="5">
      <t>トウシガク</t>
    </rPh>
    <phoneticPr fontId="3"/>
  </si>
  <si>
    <t>⑨</t>
    <phoneticPr fontId="3"/>
  </si>
  <si>
    <t>⑧</t>
    <phoneticPr fontId="3"/>
  </si>
  <si>
    <t>⑦</t>
    <phoneticPr fontId="3"/>
  </si>
  <si>
    <t>経常利益</t>
    <rPh sb="0" eb="2">
      <t>ケイジョウ</t>
    </rPh>
    <rPh sb="2" eb="4">
      <t>リエキ</t>
    </rPh>
    <phoneticPr fontId="3"/>
  </si>
  <si>
    <t>⑥</t>
    <phoneticPr fontId="3"/>
  </si>
  <si>
    <t>営業利益
(③－④)</t>
    <rPh sb="0" eb="2">
      <t>エイギョウ</t>
    </rPh>
    <rPh sb="2" eb="4">
      <t>リエキ</t>
    </rPh>
    <phoneticPr fontId="3"/>
  </si>
  <si>
    <t>⑤</t>
    <phoneticPr fontId="3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</si>
  <si>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3"/>
  </si>
  <si>
    <t>④</t>
    <phoneticPr fontId="3"/>
  </si>
  <si>
    <t>売上総利益
(①－②)</t>
    <rPh sb="0" eb="2">
      <t>ウリアゲ</t>
    </rPh>
    <rPh sb="2" eb="5">
      <t>ソウリエキ</t>
    </rPh>
    <phoneticPr fontId="3"/>
  </si>
  <si>
    <t>③</t>
    <phoneticPr fontId="3"/>
  </si>
  <si>
    <t>②</t>
    <phoneticPr fontId="3"/>
  </si>
  <si>
    <t>①</t>
    <phoneticPr fontId="3"/>
  </si>
  <si>
    <t>1年前</t>
    <rPh sb="1" eb="2">
      <t>ネン</t>
    </rPh>
    <rPh sb="2" eb="3">
      <t>マエ</t>
    </rPh>
    <phoneticPr fontId="3"/>
  </si>
  <si>
    <t>2年前</t>
    <rPh sb="1" eb="2">
      <t>ネン</t>
    </rPh>
    <rPh sb="2" eb="3">
      <t>マエ</t>
    </rPh>
    <phoneticPr fontId="3"/>
  </si>
  <si>
    <t>（単位：千円）</t>
    <phoneticPr fontId="3"/>
  </si>
  <si>
    <t>計画年数</t>
    <rPh sb="0" eb="2">
      <t>ケイカク</t>
    </rPh>
    <rPh sb="2" eb="4">
      <t>ネンスウ</t>
    </rPh>
    <phoneticPr fontId="3"/>
  </si>
  <si>
    <t>（別表３）</t>
    <rPh sb="1" eb="3">
      <t>ベッピョウ</t>
    </rPh>
    <phoneticPr fontId="3"/>
  </si>
  <si>
    <t>経営計画及び資金計画</t>
    <rPh sb="0" eb="2">
      <t>ケイエイ</t>
    </rPh>
    <rPh sb="2" eb="4">
      <t>ケイカク</t>
    </rPh>
    <rPh sb="4" eb="5">
      <t>オヨ</t>
    </rPh>
    <rPh sb="6" eb="8">
      <t>シキン</t>
    </rPh>
    <rPh sb="8" eb="10">
      <t>ケイカク</t>
    </rPh>
    <phoneticPr fontId="3"/>
  </si>
  <si>
    <r>
      <t>その他</t>
    </r>
    <r>
      <rPr>
        <sz val="9"/>
        <rFont val="ＭＳ ゴシック"/>
        <family val="3"/>
        <charset val="128"/>
      </rPr>
      <t>（給与支給総額</t>
    </r>
    <r>
      <rPr>
        <sz val="9"/>
        <color rgb="FFFF0000"/>
        <rFont val="ＭＳ ゴシック"/>
        <family val="3"/>
        <charset val="128"/>
      </rPr>
      <t>未算入分</t>
    </r>
    <r>
      <rPr>
        <sz val="9"/>
        <rFont val="ＭＳ ゴシック"/>
        <family val="3"/>
        <charset val="128"/>
      </rPr>
      <t>）</t>
    </r>
    <rPh sb="2" eb="3">
      <t>タ</t>
    </rPh>
    <rPh sb="4" eb="6">
      <t>キュウヨ</t>
    </rPh>
    <rPh sb="6" eb="8">
      <t>シキュウ</t>
    </rPh>
    <rPh sb="8" eb="10">
      <t>ソウガク</t>
    </rPh>
    <rPh sb="10" eb="11">
      <t>ミ</t>
    </rPh>
    <rPh sb="11" eb="13">
      <t>サンニュウ</t>
    </rPh>
    <rPh sb="13" eb="14">
      <t>ブン</t>
    </rPh>
    <phoneticPr fontId="3"/>
  </si>
  <si>
    <r>
      <t>その他</t>
    </r>
    <r>
      <rPr>
        <sz val="9"/>
        <rFont val="ＭＳ ゴシック"/>
        <family val="3"/>
        <charset val="128"/>
      </rPr>
      <t>（給与支給総額</t>
    </r>
    <r>
      <rPr>
        <sz val="9"/>
        <color rgb="FFFF0000"/>
        <rFont val="ＭＳ ゴシック"/>
        <family val="3"/>
        <charset val="128"/>
      </rPr>
      <t>算入分</t>
    </r>
    <r>
      <rPr>
        <sz val="9"/>
        <rFont val="ＭＳ ゴシック"/>
        <family val="3"/>
        <charset val="128"/>
      </rPr>
      <t>）</t>
    </r>
    <rPh sb="2" eb="3">
      <t>タ</t>
    </rPh>
    <rPh sb="4" eb="6">
      <t>キュウヨ</t>
    </rPh>
    <rPh sb="6" eb="8">
      <t>シキュウ</t>
    </rPh>
    <rPh sb="8" eb="10">
      <t>ソウガク</t>
    </rPh>
    <rPh sb="10" eb="12">
      <t>サンニュウ</t>
    </rPh>
    <rPh sb="12" eb="13">
      <t>ブン</t>
    </rPh>
    <phoneticPr fontId="3"/>
  </si>
  <si>
    <t>〔販管費〕</t>
    <rPh sb="1" eb="4">
      <t>ハンカンヒ</t>
    </rPh>
    <phoneticPr fontId="3"/>
  </si>
  <si>
    <t>〔製造原価〕</t>
    <rPh sb="1" eb="3">
      <t>セイゾウ</t>
    </rPh>
    <rPh sb="3" eb="5">
      <t>ゲンカ</t>
    </rPh>
    <phoneticPr fontId="3"/>
  </si>
  <si>
    <t>伸び率→</t>
    <rPh sb="0" eb="1">
      <t>ノ</t>
    </rPh>
    <rPh sb="2" eb="3">
      <t>リツ</t>
    </rPh>
    <phoneticPr fontId="2"/>
  </si>
  <si>
    <t>決算期</t>
    <rPh sb="0" eb="2">
      <t>ケッサン</t>
    </rPh>
    <phoneticPr fontId="3"/>
  </si>
  <si>
    <t>人件費</t>
    <rPh sb="0" eb="3">
      <t>ジンケンヒ</t>
    </rPh>
    <phoneticPr fontId="2"/>
  </si>
  <si>
    <t>営業外収益</t>
    <rPh sb="0" eb="3">
      <t>エイギョウガイ</t>
    </rPh>
    <rPh sb="3" eb="5">
      <t>シュウエキ</t>
    </rPh>
    <phoneticPr fontId="3"/>
  </si>
  <si>
    <t>人件費合計（B)</t>
    <rPh sb="0" eb="3">
      <t>ジンケンヒ</t>
    </rPh>
    <rPh sb="3" eb="5">
      <t>ゴウケイ</t>
    </rPh>
    <phoneticPr fontId="3"/>
  </si>
  <si>
    <t>〔販管費〕</t>
    <rPh sb="1" eb="4">
      <t>ハンカンヒ</t>
    </rPh>
    <phoneticPr fontId="2"/>
  </si>
  <si>
    <t>〔製造原価〕</t>
    <rPh sb="1" eb="3">
      <t>セイゾウ</t>
    </rPh>
    <rPh sb="3" eb="5">
      <t>ゲンカ</t>
    </rPh>
    <phoneticPr fontId="2"/>
  </si>
  <si>
    <t>付加価値額(A+B+C)
（営業利益＋人件費＋減価償却費）</t>
    <rPh sb="0" eb="2">
      <t>フカ</t>
    </rPh>
    <rPh sb="2" eb="5">
      <t>カチガク</t>
    </rPh>
    <rPh sb="14" eb="16">
      <t>エイギョウ</t>
    </rPh>
    <rPh sb="16" eb="18">
      <t>リエキ</t>
    </rPh>
    <rPh sb="19" eb="22">
      <t>ジンケンヒ</t>
    </rPh>
    <rPh sb="23" eb="28">
      <t>ゲンカショウキャクヒ</t>
    </rPh>
    <phoneticPr fontId="3"/>
  </si>
  <si>
    <t>減価償却費合計（C)</t>
    <rPh sb="5" eb="7">
      <t>ゴウケイ</t>
    </rPh>
    <phoneticPr fontId="3"/>
  </si>
  <si>
    <t>減価償却費〔※）</t>
    <rPh sb="0" eb="2">
      <t>ゲンカ</t>
    </rPh>
    <rPh sb="2" eb="5">
      <t>ショウキャクヒ</t>
    </rPh>
    <phoneticPr fontId="3"/>
  </si>
  <si>
    <t>※⑪は、「販売管理費及び一般管理費」と「製造原価報告書」に記載している減価償却額の合計を記載ください。特別償却額は含みません。</t>
    <rPh sb="5" eb="7">
      <t>ハンバイ</t>
    </rPh>
    <rPh sb="7" eb="10">
      <t>カンリヒ</t>
    </rPh>
    <rPh sb="10" eb="11">
      <t>オヨ</t>
    </rPh>
    <rPh sb="12" eb="14">
      <t>イッパン</t>
    </rPh>
    <rPh sb="14" eb="17">
      <t>カンリヒ</t>
    </rPh>
    <rPh sb="20" eb="22">
      <t>セイゾウ</t>
    </rPh>
    <rPh sb="22" eb="24">
      <t>ゲンカ</t>
    </rPh>
    <rPh sb="24" eb="27">
      <t>ホウコクショ</t>
    </rPh>
    <rPh sb="29" eb="31">
      <t>キサイ</t>
    </rPh>
    <rPh sb="35" eb="37">
      <t>ゲンカ</t>
    </rPh>
    <rPh sb="37" eb="39">
      <t>ショウキャク</t>
    </rPh>
    <rPh sb="39" eb="40">
      <t>ガク</t>
    </rPh>
    <rPh sb="41" eb="43">
      <t>ゴウケイ</t>
    </rPh>
    <rPh sb="44" eb="46">
      <t>キサイ</t>
    </rPh>
    <rPh sb="51" eb="53">
      <t>トクベツ</t>
    </rPh>
    <rPh sb="53" eb="56">
      <t>ショウキャクガク</t>
    </rPh>
    <rPh sb="57" eb="58">
      <t>フク</t>
    </rPh>
    <phoneticPr fontId="2"/>
  </si>
  <si>
    <t>参加特定事業者名：</t>
    <rPh sb="0" eb="2">
      <t>サンカ</t>
    </rPh>
    <rPh sb="2" eb="4">
      <t>トクテイ</t>
    </rPh>
    <rPh sb="4" eb="7">
      <t>ジギョウシャ</t>
    </rPh>
    <rPh sb="7" eb="8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</si>
</sst>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▲ &quot;#,##0"/>
    <numFmt numFmtId="177" formatCode="0.0%"/>
    <numFmt numFmtId="178" formatCode="ge\.m"/>
    <numFmt numFmtId="179" formatCode="\(#,###\)"/>
    <numFmt numFmtId="180" formatCode="#,##0;&quot;△ &quot;#,##0"/>
    <numFmt numFmtId="181" formatCode="#&quot;年後&quot;"/>
  </numFmts>
  <fonts count="2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4"/>
      <name val="ＭＳ ゴシック"/>
      <family val="3"/>
      <charset val="128"/>
    </font>
    <font>
      <sz val="9"/>
      <color theme="0" tint="-0.34998626667073579"/>
      <name val="ＭＳ 明朝"/>
      <family val="1"/>
      <charset val="128"/>
    </font>
    <font>
      <sz val="10"/>
      <color theme="0" tint="-0.34998626667073579"/>
      <name val="ＭＳ ゴシック"/>
      <family val="3"/>
      <charset val="128"/>
    </font>
    <font>
      <sz val="9"/>
      <color theme="0" tint="-0.3499862666707357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3">
    <xf numFmtId="0" fontId="0" fillId="0" borderId="0" xfId="0"/>
    <xf numFmtId="0" fontId="4" fillId="0" borderId="0" xfId="0" applyNumberFormat="1" applyFont="1" applyFill="1" applyAlignment="1" applyProtection="1">
      <alignment vertical="center" shrinkToFit="1"/>
    </xf>
    <xf numFmtId="176" fontId="8" fillId="0" borderId="0" xfId="0" applyNumberFormat="1" applyFont="1" applyFill="1" applyAlignment="1" applyProtection="1">
      <alignment horizontal="center" vertical="center"/>
    </xf>
    <xf numFmtId="176" fontId="8" fillId="0" borderId="0" xfId="0" applyNumberFormat="1" applyFont="1" applyFill="1" applyProtection="1"/>
    <xf numFmtId="178" fontId="8" fillId="3" borderId="13" xfId="0" applyNumberFormat="1" applyFont="1" applyFill="1" applyBorder="1" applyAlignment="1" applyProtection="1">
      <alignment horizontal="center" vertical="center"/>
      <protection locked="0"/>
    </xf>
    <xf numFmtId="178" fontId="8" fillId="0" borderId="13" xfId="0" applyNumberFormat="1" applyFont="1" applyFill="1" applyBorder="1" applyAlignment="1" applyProtection="1">
      <alignment horizontal="center" vertical="center"/>
    </xf>
    <xf numFmtId="176" fontId="8" fillId="3" borderId="3" xfId="0" applyNumberFormat="1" applyFont="1" applyFill="1" applyBorder="1" applyAlignment="1" applyProtection="1">
      <alignment vertical="center"/>
      <protection locked="0"/>
    </xf>
    <xf numFmtId="176" fontId="8" fillId="0" borderId="3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9" fillId="0" borderId="19" xfId="0" applyNumberFormat="1" applyFont="1" applyFill="1" applyBorder="1" applyAlignment="1" applyProtection="1">
      <alignment vertical="center"/>
    </xf>
    <xf numFmtId="179" fontId="8" fillId="3" borderId="3" xfId="0" applyNumberFormat="1" applyFont="1" applyFill="1" applyBorder="1" applyAlignment="1" applyProtection="1">
      <alignment vertical="center"/>
      <protection locked="0"/>
    </xf>
    <xf numFmtId="176" fontId="8" fillId="0" borderId="1" xfId="0" applyNumberFormat="1" applyFont="1" applyFill="1" applyBorder="1" applyAlignment="1" applyProtection="1">
      <alignment vertical="center"/>
    </xf>
    <xf numFmtId="176" fontId="8" fillId="3" borderId="18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</xf>
    <xf numFmtId="176" fontId="10" fillId="0" borderId="19" xfId="0" applyNumberFormat="1" applyFont="1" applyFill="1" applyBorder="1" applyAlignment="1" applyProtection="1">
      <alignment vertical="center"/>
    </xf>
    <xf numFmtId="176" fontId="10" fillId="0" borderId="0" xfId="0" applyNumberFormat="1" applyFont="1" applyFill="1" applyProtection="1"/>
    <xf numFmtId="176" fontId="10" fillId="3" borderId="19" xfId="0" applyNumberFormat="1" applyFont="1" applyFill="1" applyBorder="1" applyAlignment="1" applyProtection="1">
      <alignment vertical="center"/>
      <protection locked="0"/>
    </xf>
    <xf numFmtId="176" fontId="10" fillId="3" borderId="1" xfId="0" applyNumberFormat="1" applyFont="1" applyFill="1" applyBorder="1" applyAlignment="1" applyProtection="1">
      <alignment vertical="center"/>
      <protection locked="0"/>
    </xf>
    <xf numFmtId="176" fontId="10" fillId="0" borderId="1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13" fillId="0" borderId="0" xfId="0" applyNumberFormat="1" applyFont="1" applyFill="1" applyAlignment="1" applyProtection="1">
      <alignment wrapText="1"/>
    </xf>
    <xf numFmtId="176" fontId="8" fillId="0" borderId="0" xfId="0" applyNumberFormat="1" applyFont="1" applyFill="1" applyAlignment="1" applyProtection="1">
      <alignment horizontal="right"/>
    </xf>
    <xf numFmtId="176" fontId="8" fillId="3" borderId="0" xfId="0" applyNumberFormat="1" applyFont="1" applyFill="1" applyProtection="1"/>
    <xf numFmtId="176" fontId="5" fillId="0" borderId="0" xfId="0" applyNumberFormat="1" applyFont="1" applyFill="1" applyAlignment="1" applyProtection="1">
      <alignment horizontal="left"/>
    </xf>
    <xf numFmtId="177" fontId="8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horizontal="left" vertical="center" wrapText="1"/>
    </xf>
    <xf numFmtId="176" fontId="14" fillId="0" borderId="0" xfId="0" applyNumberFormat="1" applyFont="1" applyAlignment="1" applyProtection="1">
      <alignment vertical="center" shrinkToFit="1"/>
    </xf>
    <xf numFmtId="176" fontId="15" fillId="0" borderId="0" xfId="0" applyNumberFormat="1" applyFont="1" applyAlignment="1" applyProtection="1"/>
    <xf numFmtId="176" fontId="14" fillId="0" borderId="0" xfId="0" applyNumberFormat="1" applyFont="1" applyAlignment="1" applyProtection="1">
      <alignment vertical="top" shrinkToFit="1"/>
    </xf>
    <xf numFmtId="176" fontId="14" fillId="0" borderId="0" xfId="0" applyNumberFormat="1" applyFont="1" applyAlignment="1" applyProtection="1">
      <alignment horizontal="right" vertical="top"/>
    </xf>
    <xf numFmtId="176" fontId="11" fillId="0" borderId="0" xfId="0" applyNumberFormat="1" applyFont="1" applyAlignment="1" applyProtection="1">
      <alignment vertical="center" shrinkToFit="1"/>
    </xf>
    <xf numFmtId="176" fontId="14" fillId="0" borderId="0" xfId="0" applyNumberFormat="1" applyFont="1" applyAlignment="1" applyProtection="1">
      <alignment vertical="center"/>
    </xf>
    <xf numFmtId="176" fontId="16" fillId="0" borderId="0" xfId="0" applyNumberFormat="1" applyFont="1" applyAlignment="1" applyProtection="1">
      <alignment vertical="center" shrinkToFit="1"/>
    </xf>
    <xf numFmtId="176" fontId="14" fillId="0" borderId="32" xfId="0" applyNumberFormat="1" applyFont="1" applyBorder="1" applyAlignment="1" applyProtection="1">
      <alignment horizontal="right" vertical="center"/>
    </xf>
    <xf numFmtId="176" fontId="11" fillId="0" borderId="28" xfId="0" applyNumberFormat="1" applyFont="1" applyBorder="1" applyAlignment="1" applyProtection="1">
      <alignment vertical="center" shrinkToFit="1"/>
    </xf>
    <xf numFmtId="176" fontId="11" fillId="0" borderId="21" xfId="0" applyNumberFormat="1" applyFont="1" applyBorder="1" applyAlignment="1" applyProtection="1">
      <alignment horizontal="center" vertical="center" shrinkToFit="1"/>
    </xf>
    <xf numFmtId="181" fontId="11" fillId="0" borderId="21" xfId="0" applyNumberFormat="1" applyFont="1" applyBorder="1" applyAlignment="1" applyProtection="1">
      <alignment horizontal="center" vertical="center" shrinkToFit="1"/>
    </xf>
    <xf numFmtId="176" fontId="11" fillId="0" borderId="31" xfId="0" applyNumberFormat="1" applyFont="1" applyBorder="1" applyAlignment="1" applyProtection="1">
      <alignment vertical="center" shrinkToFit="1"/>
    </xf>
    <xf numFmtId="178" fontId="11" fillId="0" borderId="18" xfId="0" applyNumberFormat="1" applyFont="1" applyBorder="1" applyAlignment="1" applyProtection="1">
      <alignment horizontal="center" vertical="center" shrinkToFit="1"/>
    </xf>
    <xf numFmtId="178" fontId="11" fillId="0" borderId="18" xfId="0" applyNumberFormat="1" applyFont="1" applyFill="1" applyBorder="1" applyAlignment="1" applyProtection="1">
      <alignment horizontal="center" vertical="center" shrinkToFit="1"/>
    </xf>
    <xf numFmtId="178" fontId="11" fillId="0" borderId="23" xfId="0" applyNumberFormat="1" applyFont="1" applyFill="1" applyBorder="1" applyAlignment="1" applyProtection="1">
      <alignment horizontal="center" vertical="center" shrinkToFit="1"/>
    </xf>
    <xf numFmtId="176" fontId="11" fillId="0" borderId="29" xfId="0" applyNumberFormat="1" applyFont="1" applyBorder="1" applyAlignment="1" applyProtection="1">
      <alignment horizontal="center" vertical="center" shrinkToFit="1"/>
    </xf>
    <xf numFmtId="176" fontId="11" fillId="0" borderId="30" xfId="0" applyNumberFormat="1" applyFont="1" applyBorder="1" applyAlignment="1" applyProtection="1">
      <alignment vertical="center" shrinkToFit="1"/>
    </xf>
    <xf numFmtId="180" fontId="11" fillId="0" borderId="12" xfId="1" applyNumberFormat="1" applyFont="1" applyFill="1" applyBorder="1" applyAlignment="1" applyProtection="1">
      <alignment vertical="center" shrinkToFit="1"/>
    </xf>
    <xf numFmtId="180" fontId="11" fillId="3" borderId="12" xfId="1" applyNumberFormat="1" applyFont="1" applyFill="1" applyBorder="1" applyAlignment="1" applyProtection="1">
      <alignment vertical="center" shrinkToFit="1"/>
      <protection locked="0"/>
    </xf>
    <xf numFmtId="180" fontId="11" fillId="3" borderId="29" xfId="1" applyNumberFormat="1" applyFont="1" applyFill="1" applyBorder="1" applyAlignment="1" applyProtection="1">
      <alignment vertical="center" shrinkToFit="1"/>
      <protection locked="0"/>
    </xf>
    <xf numFmtId="180" fontId="11" fillId="0" borderId="29" xfId="1" applyNumberFormat="1" applyFont="1" applyFill="1" applyBorder="1" applyAlignment="1" applyProtection="1">
      <alignment vertical="center" shrinkToFit="1"/>
    </xf>
    <xf numFmtId="176" fontId="11" fillId="0" borderId="30" xfId="0" applyNumberFormat="1" applyFont="1" applyBorder="1" applyAlignment="1" applyProtection="1">
      <alignment vertical="center" wrapText="1" shrinkToFit="1"/>
    </xf>
    <xf numFmtId="176" fontId="11" fillId="0" borderId="22" xfId="0" applyNumberFormat="1" applyFont="1" applyBorder="1" applyAlignment="1" applyProtection="1">
      <alignment horizontal="center" vertical="center" shrinkToFit="1"/>
    </xf>
    <xf numFmtId="180" fontId="11" fillId="0" borderId="21" xfId="1" applyNumberFormat="1" applyFont="1" applyFill="1" applyBorder="1" applyAlignment="1" applyProtection="1">
      <alignment vertical="center" shrinkToFit="1"/>
    </xf>
    <xf numFmtId="180" fontId="11" fillId="3" borderId="21" xfId="1" applyNumberFormat="1" applyFont="1" applyFill="1" applyBorder="1" applyAlignment="1" applyProtection="1">
      <alignment vertical="center" shrinkToFit="1"/>
      <protection locked="0"/>
    </xf>
    <xf numFmtId="180" fontId="11" fillId="3" borderId="22" xfId="1" applyNumberFormat="1" applyFont="1" applyFill="1" applyBorder="1" applyAlignment="1" applyProtection="1">
      <alignment vertical="center" shrinkToFit="1"/>
      <protection locked="0"/>
    </xf>
    <xf numFmtId="176" fontId="11" fillId="0" borderId="27" xfId="0" applyNumberFormat="1" applyFont="1" applyBorder="1" applyAlignment="1" applyProtection="1">
      <alignment horizontal="center" vertical="center" shrinkToFit="1"/>
    </xf>
    <xf numFmtId="176" fontId="11" fillId="0" borderId="26" xfId="0" applyNumberFormat="1" applyFont="1" applyBorder="1" applyAlignment="1" applyProtection="1">
      <alignment vertical="center" wrapText="1" shrinkToFit="1"/>
    </xf>
    <xf numFmtId="180" fontId="11" fillId="0" borderId="19" xfId="1" applyNumberFormat="1" applyFont="1" applyFill="1" applyBorder="1" applyAlignment="1" applyProtection="1">
      <alignment vertical="center" shrinkToFit="1"/>
    </xf>
    <xf numFmtId="180" fontId="11" fillId="2" borderId="19" xfId="1" applyNumberFormat="1" applyFont="1" applyFill="1" applyBorder="1" applyAlignment="1" applyProtection="1">
      <alignment vertical="center" shrinkToFit="1"/>
      <protection locked="0"/>
    </xf>
    <xf numFmtId="180" fontId="11" fillId="2" borderId="25" xfId="1" applyNumberFormat="1" applyFont="1" applyFill="1" applyBorder="1" applyAlignment="1" applyProtection="1">
      <alignment vertical="center" shrinkToFit="1"/>
      <protection locked="0"/>
    </xf>
    <xf numFmtId="180" fontId="11" fillId="2" borderId="24" xfId="1" applyNumberFormat="1" applyFont="1" applyFill="1" applyBorder="1" applyAlignment="1" applyProtection="1">
      <alignment vertical="center" shrinkToFit="1"/>
      <protection locked="0"/>
    </xf>
    <xf numFmtId="176" fontId="11" fillId="0" borderId="23" xfId="0" applyNumberFormat="1" applyFont="1" applyBorder="1" applyAlignment="1" applyProtection="1">
      <alignment horizontal="center" vertical="center" shrinkToFit="1"/>
    </xf>
    <xf numFmtId="180" fontId="11" fillId="0" borderId="18" xfId="1" applyNumberFormat="1" applyFont="1" applyFill="1" applyBorder="1" applyAlignment="1" applyProtection="1">
      <alignment vertical="center" shrinkToFit="1"/>
    </xf>
    <xf numFmtId="180" fontId="11" fillId="3" borderId="18" xfId="1" applyNumberFormat="1" applyFont="1" applyFill="1" applyBorder="1" applyAlignment="1" applyProtection="1">
      <alignment vertical="center" shrinkToFit="1"/>
      <protection locked="0"/>
    </xf>
    <xf numFmtId="180" fontId="11" fillId="3" borderId="18" xfId="1" applyNumberFormat="1" applyFont="1" applyFill="1" applyBorder="1" applyAlignment="1" applyProtection="1">
      <alignment horizontal="right" vertical="center" shrinkToFit="1"/>
      <protection locked="0"/>
    </xf>
    <xf numFmtId="180" fontId="11" fillId="3" borderId="23" xfId="1" applyNumberFormat="1" applyFont="1" applyFill="1" applyBorder="1" applyAlignment="1" applyProtection="1">
      <alignment horizontal="right" vertical="center" shrinkToFit="1"/>
      <protection locked="0"/>
    </xf>
    <xf numFmtId="180" fontId="17" fillId="2" borderId="12" xfId="1" applyNumberFormat="1" applyFont="1" applyFill="1" applyBorder="1" applyAlignment="1" applyProtection="1">
      <alignment horizontal="right" vertical="center" shrinkToFit="1"/>
      <protection locked="0"/>
    </xf>
    <xf numFmtId="180" fontId="11" fillId="3" borderId="12" xfId="1" applyNumberFormat="1" applyFont="1" applyFill="1" applyBorder="1" applyAlignment="1" applyProtection="1">
      <alignment horizontal="right" vertical="center" shrinkToFit="1"/>
      <protection locked="0"/>
    </xf>
    <xf numFmtId="180" fontId="11" fillId="3" borderId="29" xfId="1" applyNumberFormat="1" applyFont="1" applyFill="1" applyBorder="1" applyAlignment="1" applyProtection="1">
      <alignment horizontal="right" vertical="center" shrinkToFit="1"/>
      <protection locked="0"/>
    </xf>
    <xf numFmtId="180" fontId="11" fillId="2" borderId="12" xfId="1" applyNumberFormat="1" applyFont="1" applyFill="1" applyBorder="1" applyAlignment="1" applyProtection="1">
      <alignment horizontal="right" vertical="center" shrinkToFit="1"/>
      <protection locked="0"/>
    </xf>
    <xf numFmtId="176" fontId="11" fillId="0" borderId="12" xfId="0" applyNumberFormat="1" applyFont="1" applyBorder="1" applyAlignment="1" applyProtection="1">
      <alignment vertical="center" shrinkToFit="1"/>
    </xf>
    <xf numFmtId="180" fontId="11" fillId="2" borderId="12" xfId="1" applyNumberFormat="1" applyFont="1" applyFill="1" applyBorder="1" applyAlignment="1" applyProtection="1">
      <alignment horizontal="center" vertical="center" shrinkToFit="1"/>
      <protection locked="0"/>
    </xf>
    <xf numFmtId="180" fontId="11" fillId="2" borderId="21" xfId="1" applyNumberFormat="1" applyFont="1" applyFill="1" applyBorder="1" applyAlignment="1" applyProtection="1">
      <alignment vertical="center" shrinkToFit="1"/>
      <protection locked="0"/>
    </xf>
    <xf numFmtId="180" fontId="11" fillId="2" borderId="22" xfId="1" applyNumberFormat="1" applyFont="1" applyFill="1" applyBorder="1" applyAlignment="1" applyProtection="1">
      <alignment vertical="center" shrinkToFit="1"/>
      <protection locked="0"/>
    </xf>
    <xf numFmtId="180" fontId="11" fillId="0" borderId="25" xfId="1" applyNumberFormat="1" applyFont="1" applyFill="1" applyBorder="1" applyAlignment="1" applyProtection="1">
      <alignment vertical="center" shrinkToFit="1"/>
    </xf>
    <xf numFmtId="180" fontId="11" fillId="0" borderId="24" xfId="1" applyNumberFormat="1" applyFont="1" applyFill="1" applyBorder="1" applyAlignment="1" applyProtection="1">
      <alignment vertical="center" shrinkToFit="1"/>
    </xf>
    <xf numFmtId="176" fontId="11" fillId="0" borderId="7" xfId="0" applyNumberFormat="1" applyFont="1" applyBorder="1" applyAlignment="1" applyProtection="1">
      <alignment horizontal="center" vertical="center" shrinkToFit="1"/>
    </xf>
    <xf numFmtId="176" fontId="11" fillId="0" borderId="9" xfId="0" applyNumberFormat="1" applyFont="1" applyBorder="1" applyAlignment="1" applyProtection="1">
      <alignment vertical="center" shrinkToFit="1"/>
    </xf>
    <xf numFmtId="180" fontId="11" fillId="2" borderId="3" xfId="1" applyNumberFormat="1" applyFont="1" applyFill="1" applyBorder="1" applyAlignment="1" applyProtection="1">
      <alignment vertical="center" shrinkToFit="1"/>
      <protection locked="0"/>
    </xf>
    <xf numFmtId="0" fontId="11" fillId="3" borderId="3" xfId="1" applyNumberFormat="1" applyFont="1" applyFill="1" applyBorder="1" applyAlignment="1" applyProtection="1">
      <alignment vertical="center" shrinkToFit="1"/>
      <protection locked="0"/>
    </xf>
    <xf numFmtId="180" fontId="11" fillId="3" borderId="3" xfId="1" applyNumberFormat="1" applyFont="1" applyFill="1" applyBorder="1" applyAlignment="1" applyProtection="1">
      <alignment vertical="center" shrinkToFit="1"/>
      <protection locked="0"/>
    </xf>
    <xf numFmtId="0" fontId="11" fillId="3" borderId="7" xfId="1" applyNumberFormat="1" applyFont="1" applyFill="1" applyBorder="1" applyAlignment="1" applyProtection="1">
      <alignment vertical="center" shrinkToFit="1"/>
      <protection locked="0"/>
    </xf>
    <xf numFmtId="176" fontId="11" fillId="0" borderId="7" xfId="0" applyNumberFormat="1" applyFont="1" applyBorder="1" applyAlignment="1" applyProtection="1">
      <alignment horizontal="center" shrinkToFit="1"/>
    </xf>
    <xf numFmtId="176" fontId="11" fillId="0" borderId="3" xfId="0" applyNumberFormat="1" applyFont="1" applyBorder="1" applyAlignment="1" applyProtection="1">
      <alignment vertical="center" wrapText="1" shrinkToFit="1"/>
    </xf>
    <xf numFmtId="180" fontId="11" fillId="0" borderId="3" xfId="1" applyNumberFormat="1" applyFont="1" applyFill="1" applyBorder="1" applyAlignment="1" applyProtection="1">
      <alignment horizontal="center" vertical="center" shrinkToFit="1"/>
    </xf>
    <xf numFmtId="176" fontId="11" fillId="0" borderId="18" xfId="0" applyNumberFormat="1" applyFont="1" applyBorder="1" applyAlignment="1" applyProtection="1">
      <alignment vertical="center" shrinkToFit="1"/>
    </xf>
    <xf numFmtId="179" fontId="11" fillId="3" borderId="18" xfId="1" applyNumberFormat="1" applyFont="1" applyFill="1" applyBorder="1" applyAlignment="1" applyProtection="1">
      <alignment vertical="center" shrinkToFit="1"/>
      <protection locked="0"/>
    </xf>
    <xf numFmtId="176" fontId="11" fillId="0" borderId="21" xfId="0" applyNumberFormat="1" applyFont="1" applyBorder="1" applyAlignment="1" applyProtection="1">
      <alignment vertical="center" wrapText="1" shrinkToFit="1"/>
    </xf>
    <xf numFmtId="180" fontId="11" fillId="0" borderId="21" xfId="1" applyNumberFormat="1" applyFont="1" applyFill="1" applyBorder="1" applyAlignment="1" applyProtection="1">
      <alignment horizontal="center" vertical="center" shrinkToFit="1"/>
    </xf>
    <xf numFmtId="176" fontId="11" fillId="0" borderId="21" xfId="0" applyNumberFormat="1" applyFont="1" applyBorder="1" applyAlignment="1" applyProtection="1">
      <alignment vertical="center" shrinkToFit="1"/>
    </xf>
    <xf numFmtId="176" fontId="11" fillId="0" borderId="3" xfId="0" applyNumberFormat="1" applyFont="1" applyBorder="1" applyAlignment="1" applyProtection="1">
      <alignment vertical="center"/>
    </xf>
    <xf numFmtId="176" fontId="11" fillId="0" borderId="21" xfId="0" applyNumberFormat="1" applyFont="1" applyBorder="1" applyAlignment="1" applyProtection="1">
      <alignment vertical="center"/>
    </xf>
    <xf numFmtId="176" fontId="11" fillId="0" borderId="18" xfId="0" applyNumberFormat="1" applyFont="1" applyBorder="1" applyAlignment="1" applyProtection="1">
      <alignment vertical="center"/>
    </xf>
    <xf numFmtId="179" fontId="11" fillId="0" borderId="18" xfId="1" applyNumberFormat="1" applyFont="1" applyFill="1" applyBorder="1" applyAlignment="1" applyProtection="1">
      <alignment vertical="center" shrinkToFit="1"/>
    </xf>
    <xf numFmtId="176" fontId="11" fillId="0" borderId="0" xfId="0" applyNumberFormat="1" applyFont="1" applyAlignment="1" applyProtection="1">
      <alignment vertical="center"/>
    </xf>
    <xf numFmtId="176" fontId="11" fillId="3" borderId="12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14" fillId="0" borderId="32" xfId="0" applyNumberFormat="1" applyFont="1" applyBorder="1" applyAlignment="1" applyProtection="1">
      <alignment horizontal="left" vertical="center"/>
    </xf>
    <xf numFmtId="176" fontId="19" fillId="0" borderId="0" xfId="0" applyNumberFormat="1" applyFont="1" applyAlignment="1" applyProtection="1">
      <alignment vertical="center" shrinkToFit="1"/>
    </xf>
    <xf numFmtId="176" fontId="20" fillId="0" borderId="0" xfId="0" applyNumberFormat="1" applyFont="1" applyAlignment="1" applyProtection="1">
      <alignment vertical="center" shrinkToFit="1"/>
    </xf>
    <xf numFmtId="176" fontId="8" fillId="3" borderId="9" xfId="0" applyNumberFormat="1" applyFont="1" applyFill="1" applyBorder="1" applyAlignment="1" applyProtection="1">
      <alignment vertical="center"/>
      <protection locked="0"/>
    </xf>
    <xf numFmtId="176" fontId="8" fillId="3" borderId="50" xfId="0" applyNumberFormat="1" applyFont="1" applyFill="1" applyBorder="1" applyAlignment="1" applyProtection="1">
      <alignment vertical="center"/>
      <protection locked="0"/>
    </xf>
    <xf numFmtId="176" fontId="8" fillId="0" borderId="51" xfId="0" applyNumberFormat="1" applyFont="1" applyFill="1" applyBorder="1" applyAlignment="1" applyProtection="1">
      <alignment vertical="center"/>
    </xf>
    <xf numFmtId="176" fontId="8" fillId="3" borderId="52" xfId="0" applyNumberFormat="1" applyFont="1" applyFill="1" applyBorder="1" applyAlignment="1" applyProtection="1">
      <alignment vertical="center"/>
      <protection locked="0"/>
    </xf>
    <xf numFmtId="176" fontId="8" fillId="0" borderId="53" xfId="0" applyNumberFormat="1" applyFont="1" applyFill="1" applyBorder="1" applyProtection="1"/>
    <xf numFmtId="176" fontId="8" fillId="3" borderId="46" xfId="0" applyNumberFormat="1" applyFont="1" applyFill="1" applyBorder="1" applyAlignment="1" applyProtection="1">
      <alignment vertical="center"/>
      <protection locked="0"/>
    </xf>
    <xf numFmtId="176" fontId="8" fillId="0" borderId="43" xfId="0" applyNumberFormat="1" applyFont="1" applyFill="1" applyBorder="1" applyAlignment="1" applyProtection="1">
      <alignment vertical="center"/>
    </xf>
    <xf numFmtId="176" fontId="8" fillId="3" borderId="48" xfId="0" applyNumberFormat="1" applyFont="1" applyFill="1" applyBorder="1" applyAlignment="1" applyProtection="1">
      <alignment vertical="center"/>
      <protection locked="0"/>
    </xf>
    <xf numFmtId="176" fontId="8" fillId="3" borderId="55" xfId="0" applyNumberFormat="1" applyFont="1" applyFill="1" applyBorder="1" applyAlignment="1" applyProtection="1">
      <alignment vertical="center"/>
      <protection locked="0"/>
    </xf>
    <xf numFmtId="176" fontId="8" fillId="0" borderId="56" xfId="0" applyNumberFormat="1" applyFont="1" applyFill="1" applyBorder="1" applyAlignment="1" applyProtection="1">
      <alignment vertical="center"/>
    </xf>
    <xf numFmtId="176" fontId="8" fillId="3" borderId="57" xfId="0" applyNumberFormat="1" applyFont="1" applyFill="1" applyBorder="1" applyAlignment="1" applyProtection="1">
      <alignment vertical="center"/>
      <protection locked="0"/>
    </xf>
    <xf numFmtId="176" fontId="8" fillId="3" borderId="61" xfId="0" applyNumberFormat="1" applyFont="1" applyFill="1" applyBorder="1" applyProtection="1">
      <protection locked="0"/>
    </xf>
    <xf numFmtId="176" fontId="8" fillId="0" borderId="62" xfId="0" applyNumberFormat="1" applyFont="1" applyFill="1" applyBorder="1" applyProtection="1"/>
    <xf numFmtId="176" fontId="8" fillId="3" borderId="50" xfId="0" applyNumberFormat="1" applyFont="1" applyFill="1" applyBorder="1" applyProtection="1">
      <protection locked="0"/>
    </xf>
    <xf numFmtId="176" fontId="8" fillId="0" borderId="12" xfId="0" applyNumberFormat="1" applyFont="1" applyFill="1" applyBorder="1" applyAlignment="1" applyProtection="1">
      <alignment vertical="center"/>
    </xf>
    <xf numFmtId="38" fontId="8" fillId="0" borderId="18" xfId="1" applyFont="1" applyFill="1" applyBorder="1" applyAlignment="1" applyProtection="1">
      <alignment vertical="center"/>
    </xf>
    <xf numFmtId="176" fontId="8" fillId="0" borderId="64" xfId="0" applyNumberFormat="1" applyFont="1" applyFill="1" applyBorder="1" applyAlignment="1" applyProtection="1">
      <alignment vertical="center"/>
    </xf>
    <xf numFmtId="178" fontId="8" fillId="4" borderId="13" xfId="0" applyNumberFormat="1" applyFont="1" applyFill="1" applyBorder="1" applyAlignment="1" applyProtection="1">
      <alignment horizontal="center" vertical="center"/>
    </xf>
    <xf numFmtId="178" fontId="8" fillId="4" borderId="54" xfId="0" applyNumberFormat="1" applyFont="1" applyFill="1" applyBorder="1" applyAlignment="1" applyProtection="1">
      <alignment horizontal="center" vertical="center"/>
    </xf>
    <xf numFmtId="176" fontId="8" fillId="0" borderId="65" xfId="0" applyNumberFormat="1" applyFont="1" applyFill="1" applyBorder="1" applyAlignment="1" applyProtection="1">
      <alignment vertical="center"/>
    </xf>
    <xf numFmtId="177" fontId="8" fillId="0" borderId="47" xfId="0" applyNumberFormat="1" applyFont="1" applyFill="1" applyBorder="1" applyAlignment="1" applyProtection="1">
      <alignment vertical="center"/>
    </xf>
    <xf numFmtId="38" fontId="8" fillId="0" borderId="3" xfId="1" applyFont="1" applyFill="1" applyBorder="1" applyAlignment="1" applyProtection="1">
      <alignment vertical="center"/>
    </xf>
    <xf numFmtId="177" fontId="8" fillId="0" borderId="67" xfId="0" applyNumberFormat="1" applyFont="1" applyFill="1" applyBorder="1" applyAlignment="1" applyProtection="1">
      <alignment vertical="center"/>
    </xf>
    <xf numFmtId="178" fontId="8" fillId="4" borderId="37" xfId="0" applyNumberFormat="1" applyFont="1" applyFill="1" applyBorder="1" applyAlignment="1" applyProtection="1">
      <alignment horizontal="center" vertical="center"/>
    </xf>
    <xf numFmtId="176" fontId="8" fillId="0" borderId="30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38" fontId="8" fillId="0" borderId="31" xfId="1" applyFont="1" applyFill="1" applyBorder="1" applyAlignment="1" applyProtection="1">
      <alignment vertical="center"/>
    </xf>
    <xf numFmtId="176" fontId="8" fillId="0" borderId="0" xfId="0" applyNumberFormat="1" applyFont="1" applyFill="1" applyProtection="1"/>
    <xf numFmtId="176" fontId="8" fillId="3" borderId="75" xfId="0" applyNumberFormat="1" applyFont="1" applyFill="1" applyBorder="1" applyAlignment="1" applyProtection="1">
      <alignment vertical="center"/>
      <protection locked="0"/>
    </xf>
    <xf numFmtId="176" fontId="8" fillId="3" borderId="79" xfId="0" applyNumberFormat="1" applyFont="1" applyFill="1" applyBorder="1" applyAlignment="1" applyProtection="1">
      <alignment vertical="center"/>
      <protection locked="0"/>
    </xf>
    <xf numFmtId="176" fontId="8" fillId="3" borderId="80" xfId="0" applyNumberFormat="1" applyFont="1" applyFill="1" applyBorder="1" applyAlignment="1" applyProtection="1">
      <alignment vertical="center"/>
      <protection locked="0"/>
    </xf>
    <xf numFmtId="176" fontId="8" fillId="3" borderId="90" xfId="0" applyNumberFormat="1" applyFont="1" applyFill="1" applyBorder="1" applyAlignment="1" applyProtection="1">
      <alignment vertical="center"/>
      <protection locked="0"/>
    </xf>
    <xf numFmtId="176" fontId="8" fillId="3" borderId="91" xfId="0" applyNumberFormat="1" applyFont="1" applyFill="1" applyBorder="1" applyAlignment="1" applyProtection="1">
      <alignment vertical="center"/>
      <protection locked="0"/>
    </xf>
    <xf numFmtId="176" fontId="8" fillId="3" borderId="82" xfId="0" applyNumberFormat="1" applyFont="1" applyFill="1" applyBorder="1" applyAlignment="1" applyProtection="1">
      <alignment vertical="center"/>
      <protection locked="0"/>
    </xf>
    <xf numFmtId="176" fontId="8" fillId="2" borderId="93" xfId="0" applyNumberFormat="1" applyFont="1" applyFill="1" applyBorder="1" applyAlignment="1" applyProtection="1">
      <alignment vertical="center"/>
      <protection locked="0"/>
    </xf>
    <xf numFmtId="176" fontId="8" fillId="2" borderId="80" xfId="0" applyNumberFormat="1" applyFont="1" applyFill="1" applyBorder="1" applyAlignment="1" applyProtection="1">
      <alignment vertical="center"/>
      <protection locked="0"/>
    </xf>
    <xf numFmtId="176" fontId="22" fillId="0" borderId="0" xfId="0" applyNumberFormat="1" applyFont="1" applyFill="1" applyAlignment="1" applyProtection="1">
      <alignment vertical="center"/>
    </xf>
    <xf numFmtId="176" fontId="23" fillId="0" borderId="0" xfId="0" applyNumberFormat="1" applyFont="1" applyFill="1" applyAlignment="1" applyProtection="1">
      <alignment vertical="center"/>
    </xf>
    <xf numFmtId="176" fontId="22" fillId="0" borderId="0" xfId="0" applyNumberFormat="1" applyFont="1" applyFill="1" applyAlignment="1" applyProtection="1">
      <alignment horizontal="left"/>
    </xf>
    <xf numFmtId="176" fontId="8" fillId="3" borderId="94" xfId="0" applyNumberFormat="1" applyFont="1" applyFill="1" applyBorder="1" applyProtection="1">
      <protection locked="0"/>
    </xf>
    <xf numFmtId="176" fontId="8" fillId="3" borderId="95" xfId="0" applyNumberFormat="1" applyFont="1" applyFill="1" applyBorder="1" applyProtection="1">
      <protection locked="0"/>
    </xf>
    <xf numFmtId="176" fontId="10" fillId="0" borderId="1" xfId="0" applyNumberFormat="1" applyFont="1" applyFill="1" applyBorder="1" applyProtection="1"/>
    <xf numFmtId="176" fontId="10" fillId="0" borderId="70" xfId="0" applyNumberFormat="1" applyFont="1" applyFill="1" applyBorder="1" applyProtection="1"/>
    <xf numFmtId="178" fontId="8" fillId="4" borderId="67" xfId="0" applyNumberFormat="1" applyFont="1" applyFill="1" applyBorder="1" applyAlignment="1" applyProtection="1">
      <alignment horizontal="center" vertical="center"/>
    </xf>
    <xf numFmtId="178" fontId="8" fillId="4" borderId="14" xfId="0" applyNumberFormat="1" applyFont="1" applyFill="1" applyBorder="1" applyAlignment="1" applyProtection="1">
      <alignment horizontal="center" vertical="center"/>
    </xf>
    <xf numFmtId="176" fontId="8" fillId="0" borderId="53" xfId="0" applyNumberFormat="1" applyFont="1" applyFill="1" applyBorder="1" applyAlignment="1" applyProtection="1">
      <alignment vertical="center"/>
    </xf>
    <xf numFmtId="176" fontId="8" fillId="0" borderId="49" xfId="0" applyNumberFormat="1" applyFont="1" applyFill="1" applyBorder="1" applyAlignment="1" applyProtection="1">
      <alignment vertical="center"/>
    </xf>
    <xf numFmtId="176" fontId="8" fillId="0" borderId="58" xfId="0" applyNumberFormat="1" applyFont="1" applyFill="1" applyBorder="1" applyAlignment="1" applyProtection="1">
      <alignment vertical="center"/>
    </xf>
    <xf numFmtId="176" fontId="8" fillId="0" borderId="44" xfId="0" applyNumberFormat="1" applyFont="1" applyFill="1" applyBorder="1" applyAlignment="1" applyProtection="1">
      <alignment vertical="center"/>
    </xf>
    <xf numFmtId="176" fontId="8" fillId="0" borderId="45" xfId="0" applyNumberFormat="1" applyFont="1" applyFill="1" applyBorder="1" applyAlignment="1" applyProtection="1">
      <alignment vertical="center"/>
    </xf>
    <xf numFmtId="179" fontId="8" fillId="3" borderId="118" xfId="0" applyNumberFormat="1" applyFont="1" applyFill="1" applyBorder="1" applyAlignment="1" applyProtection="1">
      <alignment vertical="center"/>
      <protection locked="0"/>
    </xf>
    <xf numFmtId="176" fontId="8" fillId="3" borderId="123" xfId="0" applyNumberFormat="1" applyFont="1" applyFill="1" applyBorder="1" applyAlignment="1" applyProtection="1">
      <alignment vertical="center"/>
      <protection locked="0"/>
    </xf>
    <xf numFmtId="176" fontId="8" fillId="3" borderId="124" xfId="0" applyNumberFormat="1" applyFont="1" applyFill="1" applyBorder="1" applyAlignment="1" applyProtection="1">
      <alignment vertical="center"/>
      <protection locked="0"/>
    </xf>
    <xf numFmtId="176" fontId="8" fillId="3" borderId="125" xfId="0" applyNumberFormat="1" applyFont="1" applyFill="1" applyBorder="1" applyAlignment="1" applyProtection="1">
      <alignment vertical="center"/>
      <protection locked="0"/>
    </xf>
    <xf numFmtId="176" fontId="8" fillId="3" borderId="126" xfId="0" applyNumberFormat="1" applyFont="1" applyFill="1" applyBorder="1" applyProtection="1">
      <protection locked="0"/>
    </xf>
    <xf numFmtId="176" fontId="8" fillId="3" borderId="74" xfId="0" applyNumberFormat="1" applyFont="1" applyFill="1" applyBorder="1" applyProtection="1">
      <protection locked="0"/>
    </xf>
    <xf numFmtId="176" fontId="8" fillId="0" borderId="127" xfId="0" applyNumberFormat="1" applyFont="1" applyFill="1" applyBorder="1" applyProtection="1"/>
    <xf numFmtId="176" fontId="8" fillId="3" borderId="52" xfId="0" applyNumberFormat="1" applyFont="1" applyFill="1" applyBorder="1" applyProtection="1">
      <protection locked="0"/>
    </xf>
    <xf numFmtId="176" fontId="8" fillId="3" borderId="130" xfId="0" applyNumberFormat="1" applyFont="1" applyFill="1" applyBorder="1" applyProtection="1">
      <protection locked="0"/>
    </xf>
    <xf numFmtId="176" fontId="8" fillId="3" borderId="131" xfId="0" applyNumberFormat="1" applyFont="1" applyFill="1" applyBorder="1" applyProtection="1">
      <protection locked="0"/>
    </xf>
    <xf numFmtId="176" fontId="11" fillId="0" borderId="119" xfId="0" applyNumberFormat="1" applyFont="1" applyBorder="1" applyAlignment="1" applyProtection="1">
      <alignment horizontal="center" vertical="center" shrinkToFit="1"/>
    </xf>
    <xf numFmtId="176" fontId="18" fillId="5" borderId="0" xfId="0" applyNumberFormat="1" applyFont="1" applyFill="1" applyAlignment="1" applyProtection="1">
      <alignment vertical="center" shrinkToFit="1"/>
    </xf>
    <xf numFmtId="176" fontId="19" fillId="5" borderId="0" xfId="0" applyNumberFormat="1" applyFont="1" applyFill="1" applyAlignment="1" applyProtection="1">
      <alignment vertical="center" shrinkToFit="1"/>
    </xf>
    <xf numFmtId="176" fontId="18" fillId="5" borderId="0" xfId="0" applyNumberFormat="1" applyFont="1" applyFill="1" applyAlignment="1" applyProtection="1">
      <alignment horizontal="center" vertical="center" shrinkToFit="1"/>
    </xf>
    <xf numFmtId="181" fontId="18" fillId="5" borderId="0" xfId="0" applyNumberFormat="1" applyFont="1" applyFill="1" applyAlignment="1" applyProtection="1">
      <alignment horizontal="center" vertical="center" shrinkToFit="1"/>
    </xf>
    <xf numFmtId="178" fontId="18" fillId="5" borderId="0" xfId="0" applyNumberFormat="1" applyFont="1" applyFill="1" applyAlignment="1" applyProtection="1">
      <alignment horizontal="center" vertical="center" shrinkToFit="1"/>
    </xf>
    <xf numFmtId="180" fontId="18" fillId="5" borderId="0" xfId="1" applyNumberFormat="1" applyFont="1" applyFill="1" applyAlignment="1" applyProtection="1">
      <alignment horizontal="center" vertical="center" shrinkToFit="1"/>
    </xf>
    <xf numFmtId="176" fontId="18" fillId="5" borderId="0" xfId="0" applyNumberFormat="1" applyFont="1" applyFill="1" applyBorder="1" applyAlignment="1" applyProtection="1">
      <alignment vertical="center" shrinkToFit="1"/>
    </xf>
    <xf numFmtId="179" fontId="18" fillId="5" borderId="0" xfId="0" applyNumberFormat="1" applyFont="1" applyFill="1" applyAlignment="1" applyProtection="1">
      <alignment vertical="center" shrinkToFit="1"/>
    </xf>
    <xf numFmtId="176" fontId="20" fillId="5" borderId="0" xfId="0" applyNumberFormat="1" applyFont="1" applyFill="1" applyAlignment="1" applyProtection="1">
      <alignment vertical="center" shrinkToFit="1"/>
    </xf>
    <xf numFmtId="176" fontId="8" fillId="0" borderId="60" xfId="0" applyNumberFormat="1" applyFont="1" applyFill="1" applyBorder="1" applyAlignment="1" applyProtection="1">
      <alignment horizontal="right" vertical="center"/>
    </xf>
    <xf numFmtId="176" fontId="8" fillId="0" borderId="74" xfId="0" applyNumberFormat="1" applyFont="1" applyFill="1" applyBorder="1" applyAlignment="1" applyProtection="1">
      <alignment horizontal="right" vertical="center"/>
    </xf>
    <xf numFmtId="176" fontId="5" fillId="0" borderId="103" xfId="0" applyNumberFormat="1" applyFont="1" applyFill="1" applyBorder="1" applyAlignment="1" applyProtection="1">
      <alignment horizontal="right" vertical="center" shrinkToFit="1"/>
    </xf>
    <xf numFmtId="176" fontId="5" fillId="0" borderId="102" xfId="0" applyNumberFormat="1" applyFont="1" applyFill="1" applyBorder="1" applyAlignment="1" applyProtection="1">
      <alignment horizontal="right" vertical="center" shrinkToFit="1"/>
    </xf>
    <xf numFmtId="176" fontId="5" fillId="0" borderId="105" xfId="0" applyNumberFormat="1" applyFont="1" applyFill="1" applyBorder="1" applyAlignment="1" applyProtection="1">
      <alignment horizontal="right" vertical="center" shrinkToFit="1"/>
    </xf>
    <xf numFmtId="176" fontId="8" fillId="4" borderId="17" xfId="0" applyNumberFormat="1" applyFont="1" applyFill="1" applyBorder="1" applyAlignment="1" applyProtection="1">
      <alignment horizontal="right" vertical="center"/>
    </xf>
    <xf numFmtId="176" fontId="8" fillId="4" borderId="14" xfId="0" applyNumberFormat="1" applyFont="1" applyFill="1" applyBorder="1" applyAlignment="1" applyProtection="1">
      <alignment horizontal="right" vertical="center"/>
    </xf>
    <xf numFmtId="176" fontId="8" fillId="4" borderId="37" xfId="0" applyNumberFormat="1" applyFont="1" applyFill="1" applyBorder="1" applyAlignment="1" applyProtection="1">
      <alignment horizontal="right"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176" fontId="5" fillId="0" borderId="36" xfId="0" applyNumberFormat="1" applyFont="1" applyFill="1" applyBorder="1" applyAlignment="1" applyProtection="1">
      <alignment horizontal="right" vertical="center"/>
    </xf>
    <xf numFmtId="176" fontId="5" fillId="0" borderId="28" xfId="0" applyNumberFormat="1" applyFont="1" applyFill="1" applyBorder="1" applyAlignment="1" applyProtection="1">
      <alignment horizontal="right" vertical="center"/>
    </xf>
    <xf numFmtId="176" fontId="5" fillId="0" borderId="98" xfId="0" applyNumberFormat="1" applyFont="1" applyFill="1" applyBorder="1" applyAlignment="1" applyProtection="1">
      <alignment horizontal="center" vertical="center" textRotation="255"/>
    </xf>
    <xf numFmtId="176" fontId="5" fillId="0" borderId="73" xfId="0" applyNumberFormat="1" applyFont="1" applyFill="1" applyBorder="1" applyAlignment="1" applyProtection="1">
      <alignment horizontal="center" vertical="center" textRotation="255"/>
    </xf>
    <xf numFmtId="176" fontId="5" fillId="0" borderId="101" xfId="0" applyNumberFormat="1" applyFont="1" applyFill="1" applyBorder="1" applyAlignment="1" applyProtection="1">
      <alignment horizontal="center" vertical="center" textRotation="255"/>
    </xf>
    <xf numFmtId="176" fontId="5" fillId="0" borderId="100" xfId="0" applyNumberFormat="1" applyFont="1" applyFill="1" applyBorder="1" applyAlignment="1" applyProtection="1">
      <alignment horizontal="center" vertical="center" textRotation="255"/>
    </xf>
    <xf numFmtId="176" fontId="5" fillId="0" borderId="132" xfId="0" applyNumberFormat="1" applyFont="1" applyFill="1" applyBorder="1" applyAlignment="1" applyProtection="1">
      <alignment horizontal="center" vertical="center" textRotation="255"/>
    </xf>
    <xf numFmtId="176" fontId="8" fillId="0" borderId="106" xfId="0" applyNumberFormat="1" applyFont="1" applyFill="1" applyBorder="1" applyAlignment="1" applyProtection="1">
      <alignment horizontal="right" vertical="center"/>
    </xf>
    <xf numFmtId="176" fontId="8" fillId="0" borderId="107" xfId="0" applyNumberFormat="1" applyFont="1" applyFill="1" applyBorder="1" applyAlignment="1" applyProtection="1">
      <alignment horizontal="right" vertical="center"/>
    </xf>
    <xf numFmtId="176" fontId="9" fillId="0" borderId="99" xfId="0" applyNumberFormat="1" applyFont="1" applyFill="1" applyBorder="1" applyAlignment="1" applyProtection="1">
      <alignment horizontal="right" vertical="center"/>
    </xf>
    <xf numFmtId="176" fontId="9" fillId="0" borderId="104" xfId="0" applyNumberFormat="1" applyFont="1" applyFill="1" applyBorder="1" applyAlignment="1" applyProtection="1">
      <alignment horizontal="right" vertical="center"/>
    </xf>
    <xf numFmtId="176" fontId="9" fillId="0" borderId="108" xfId="0" applyNumberFormat="1" applyFont="1" applyFill="1" applyBorder="1" applyAlignment="1" applyProtection="1">
      <alignment horizontal="right" vertical="center"/>
    </xf>
    <xf numFmtId="176" fontId="9" fillId="0" borderId="109" xfId="0" applyNumberFormat="1" applyFont="1" applyFill="1" applyBorder="1" applyAlignment="1" applyProtection="1">
      <alignment horizontal="right" vertical="center"/>
    </xf>
    <xf numFmtId="176" fontId="9" fillId="0" borderId="128" xfId="0" applyNumberFormat="1" applyFont="1" applyFill="1" applyBorder="1" applyAlignment="1" applyProtection="1">
      <alignment horizontal="right" vertical="center"/>
    </xf>
    <xf numFmtId="176" fontId="9" fillId="0" borderId="129" xfId="0" applyNumberFormat="1" applyFont="1" applyFill="1" applyBorder="1" applyAlignment="1" applyProtection="1">
      <alignment horizontal="right" vertical="center"/>
    </xf>
    <xf numFmtId="176" fontId="9" fillId="0" borderId="133" xfId="0" applyNumberFormat="1" applyFont="1" applyFill="1" applyBorder="1" applyAlignment="1" applyProtection="1">
      <alignment horizontal="right" vertical="center"/>
    </xf>
    <xf numFmtId="176" fontId="8" fillId="0" borderId="22" xfId="0" applyNumberFormat="1" applyFont="1" applyFill="1" applyBorder="1" applyAlignment="1" applyProtection="1">
      <alignment horizontal="right" vertical="center"/>
    </xf>
    <xf numFmtId="176" fontId="8" fillId="0" borderId="28" xfId="0" applyNumberFormat="1" applyFont="1" applyFill="1" applyBorder="1" applyAlignment="1" applyProtection="1">
      <alignment horizontal="right" vertical="center"/>
    </xf>
    <xf numFmtId="0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176" fontId="8" fillId="0" borderId="17" xfId="0" applyNumberFormat="1" applyFont="1" applyFill="1" applyBorder="1" applyAlignment="1" applyProtection="1">
      <alignment horizontal="right"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176" fontId="8" fillId="0" borderId="37" xfId="0" applyNumberFormat="1" applyFont="1" applyFill="1" applyBorder="1" applyAlignment="1" applyProtection="1">
      <alignment horizontal="right" vertical="center"/>
    </xf>
    <xf numFmtId="176" fontId="8" fillId="0" borderId="76" xfId="0" applyNumberFormat="1" applyFont="1" applyFill="1" applyBorder="1" applyAlignment="1" applyProtection="1">
      <alignment horizontal="right" vertical="center"/>
    </xf>
    <xf numFmtId="176" fontId="8" fillId="0" borderId="77" xfId="0" applyNumberFormat="1" applyFont="1" applyFill="1" applyBorder="1" applyAlignment="1" applyProtection="1">
      <alignment horizontal="right" vertical="center"/>
    </xf>
    <xf numFmtId="176" fontId="8" fillId="0" borderId="78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176" fontId="8" fillId="0" borderId="15" xfId="0" applyNumberFormat="1" applyFont="1" applyFill="1" applyBorder="1" applyAlignment="1" applyProtection="1">
      <alignment horizontal="right" vertical="center"/>
    </xf>
    <xf numFmtId="176" fontId="8" fillId="0" borderId="8" xfId="0" applyNumberFormat="1" applyFont="1" applyFill="1" applyBorder="1" applyAlignment="1" applyProtection="1">
      <alignment horizontal="right" vertical="center"/>
    </xf>
    <xf numFmtId="176" fontId="8" fillId="0" borderId="38" xfId="0" applyNumberFormat="1" applyFont="1" applyFill="1" applyBorder="1" applyAlignment="1" applyProtection="1">
      <alignment horizontal="right" vertical="center"/>
    </xf>
    <xf numFmtId="176" fontId="8" fillId="0" borderId="41" xfId="0" applyNumberFormat="1" applyFont="1" applyFill="1" applyBorder="1" applyAlignment="1" applyProtection="1">
      <alignment horizontal="right" vertical="center"/>
    </xf>
    <xf numFmtId="176" fontId="8" fillId="0" borderId="39" xfId="0" applyNumberFormat="1" applyFont="1" applyFill="1" applyBorder="1" applyAlignment="1" applyProtection="1">
      <alignment horizontal="right" vertical="center"/>
    </xf>
    <xf numFmtId="176" fontId="8" fillId="0" borderId="33" xfId="0" applyNumberFormat="1" applyFont="1" applyFill="1" applyBorder="1" applyAlignment="1" applyProtection="1">
      <alignment horizontal="right" vertical="center"/>
    </xf>
    <xf numFmtId="176" fontId="8" fillId="0" borderId="20" xfId="0" applyNumberFormat="1" applyFont="1" applyFill="1" applyBorder="1" applyAlignment="1" applyProtection="1">
      <alignment horizontal="right" vertical="center"/>
    </xf>
    <xf numFmtId="176" fontId="8" fillId="0" borderId="26" xfId="0" applyNumberFormat="1" applyFont="1" applyFill="1" applyBorder="1" applyAlignment="1" applyProtection="1">
      <alignment horizontal="right" vertical="center"/>
    </xf>
    <xf numFmtId="176" fontId="8" fillId="0" borderId="84" xfId="0" applyNumberFormat="1" applyFont="1" applyFill="1" applyBorder="1" applyAlignment="1" applyProtection="1">
      <alignment horizontal="right" vertical="center"/>
    </xf>
    <xf numFmtId="176" fontId="8" fillId="0" borderId="85" xfId="0" applyNumberFormat="1" applyFont="1" applyFill="1" applyBorder="1" applyAlignment="1" applyProtection="1">
      <alignment horizontal="right" vertical="center"/>
    </xf>
    <xf numFmtId="176" fontId="8" fillId="0" borderId="86" xfId="0" applyNumberFormat="1" applyFont="1" applyFill="1" applyBorder="1" applyAlignment="1" applyProtection="1">
      <alignment horizontal="right" vertical="center"/>
    </xf>
    <xf numFmtId="176" fontId="8" fillId="0" borderId="81" xfId="0" applyNumberFormat="1" applyFont="1" applyFill="1" applyBorder="1" applyAlignment="1" applyProtection="1">
      <alignment horizontal="right" vertical="center"/>
    </xf>
    <xf numFmtId="176" fontId="8" fillId="0" borderId="82" xfId="0" applyNumberFormat="1" applyFont="1" applyFill="1" applyBorder="1" applyAlignment="1" applyProtection="1">
      <alignment horizontal="right" vertical="center"/>
    </xf>
    <xf numFmtId="176" fontId="8" fillId="0" borderId="83" xfId="0" applyNumberFormat="1" applyFont="1" applyFill="1" applyBorder="1" applyAlignment="1" applyProtection="1">
      <alignment horizontal="right" vertical="center"/>
    </xf>
    <xf numFmtId="176" fontId="8" fillId="0" borderId="115" xfId="0" applyNumberFormat="1" applyFont="1" applyFill="1" applyBorder="1" applyAlignment="1" applyProtection="1">
      <alignment horizontal="right" vertical="center"/>
    </xf>
    <xf numFmtId="176" fontId="8" fillId="0" borderId="116" xfId="0" applyNumberFormat="1" applyFont="1" applyFill="1" applyBorder="1" applyAlignment="1" applyProtection="1">
      <alignment horizontal="right" vertical="center"/>
    </xf>
    <xf numFmtId="176" fontId="8" fillId="0" borderId="117" xfId="0" applyNumberFormat="1" applyFont="1" applyFill="1" applyBorder="1" applyAlignment="1" applyProtection="1">
      <alignment horizontal="right" vertical="center"/>
    </xf>
    <xf numFmtId="176" fontId="10" fillId="0" borderId="33" xfId="0" applyNumberFormat="1" applyFont="1" applyFill="1" applyBorder="1" applyAlignment="1" applyProtection="1">
      <alignment horizontal="right" vertical="center"/>
    </xf>
    <xf numFmtId="176" fontId="10" fillId="0" borderId="20" xfId="0" applyNumberFormat="1" applyFont="1" applyFill="1" applyBorder="1" applyAlignment="1" applyProtection="1">
      <alignment horizontal="right" vertical="center"/>
    </xf>
    <xf numFmtId="176" fontId="10" fillId="0" borderId="26" xfId="0" applyNumberFormat="1" applyFont="1" applyFill="1" applyBorder="1" applyAlignment="1" applyProtection="1">
      <alignment horizontal="right" vertical="center"/>
    </xf>
    <xf numFmtId="176" fontId="10" fillId="0" borderId="11" xfId="0" applyNumberFormat="1" applyFont="1" applyFill="1" applyBorder="1" applyAlignment="1" applyProtection="1">
      <alignment horizontal="right" vertical="center"/>
    </xf>
    <xf numFmtId="176" fontId="10" fillId="0" borderId="42" xfId="0" applyNumberFormat="1" applyFont="1" applyFill="1" applyBorder="1" applyAlignment="1" applyProtection="1">
      <alignment horizontal="right" vertical="center"/>
    </xf>
    <xf numFmtId="176" fontId="10" fillId="0" borderId="40" xfId="0" applyNumberFormat="1" applyFont="1" applyFill="1" applyBorder="1" applyAlignment="1" applyProtection="1">
      <alignment horizontal="right" vertical="center"/>
    </xf>
    <xf numFmtId="176" fontId="8" fillId="0" borderId="120" xfId="0" applyNumberFormat="1" applyFont="1" applyFill="1" applyBorder="1" applyAlignment="1" applyProtection="1">
      <alignment horizontal="right" vertical="center"/>
    </xf>
    <xf numFmtId="176" fontId="8" fillId="0" borderId="121" xfId="0" applyNumberFormat="1" applyFont="1" applyFill="1" applyBorder="1" applyAlignment="1" applyProtection="1">
      <alignment horizontal="right" vertical="center"/>
    </xf>
    <xf numFmtId="176" fontId="8" fillId="0" borderId="122" xfId="0" applyNumberFormat="1" applyFont="1" applyFill="1" applyBorder="1" applyAlignment="1" applyProtection="1">
      <alignment horizontal="right" vertical="center"/>
    </xf>
    <xf numFmtId="176" fontId="8" fillId="0" borderId="23" xfId="0" applyNumberFormat="1" applyFont="1" applyFill="1" applyBorder="1" applyAlignment="1" applyProtection="1">
      <alignment horizontal="right" vertical="center"/>
    </xf>
    <xf numFmtId="176" fontId="8" fillId="0" borderId="31" xfId="0" applyNumberFormat="1" applyFont="1" applyFill="1" applyBorder="1" applyAlignment="1" applyProtection="1">
      <alignment horizontal="right" vertical="center"/>
    </xf>
    <xf numFmtId="0" fontId="22" fillId="0" borderId="15" xfId="0" applyNumberFormat="1" applyFont="1" applyFill="1" applyBorder="1" applyAlignment="1" applyProtection="1">
      <alignment horizontal="center" vertical="center" shrinkToFit="1"/>
    </xf>
    <xf numFmtId="176" fontId="8" fillId="0" borderId="0" xfId="0" applyNumberFormat="1" applyFont="1" applyFill="1" applyProtection="1"/>
    <xf numFmtId="176" fontId="8" fillId="0" borderId="6" xfId="0" applyNumberFormat="1" applyFont="1" applyFill="1" applyBorder="1" applyAlignment="1" applyProtection="1">
      <alignment horizontal="center" vertical="center" wrapText="1"/>
    </xf>
    <xf numFmtId="176" fontId="8" fillId="0" borderId="16" xfId="0" applyNumberFormat="1" applyFont="1" applyFill="1" applyBorder="1" applyAlignment="1" applyProtection="1">
      <alignment horizontal="center" vertical="center" wrapText="1"/>
    </xf>
    <xf numFmtId="176" fontId="8" fillId="0" borderId="59" xfId="0" applyNumberFormat="1" applyFont="1" applyFill="1" applyBorder="1" applyAlignment="1" applyProtection="1">
      <alignment horizontal="center" vertical="center" wrapText="1"/>
    </xf>
    <xf numFmtId="176" fontId="8" fillId="0" borderId="34" xfId="0" applyNumberFormat="1" applyFont="1" applyFill="1" applyBorder="1" applyAlignment="1" applyProtection="1">
      <alignment horizontal="center" vertical="center" wrapText="1"/>
    </xf>
    <xf numFmtId="176" fontId="8" fillId="0" borderId="32" xfId="0" applyNumberFormat="1" applyFont="1" applyFill="1" applyBorder="1" applyAlignment="1" applyProtection="1">
      <alignment horizontal="center" vertical="center" wrapText="1"/>
    </xf>
    <xf numFmtId="176" fontId="8" fillId="0" borderId="71" xfId="0" applyNumberFormat="1" applyFont="1" applyFill="1" applyBorder="1" applyAlignment="1" applyProtection="1">
      <alignment horizontal="center" vertical="center" wrapText="1"/>
    </xf>
    <xf numFmtId="176" fontId="5" fillId="0" borderId="5" xfId="0" applyNumberFormat="1" applyFont="1" applyFill="1" applyBorder="1" applyAlignment="1" applyProtection="1">
      <alignment horizontal="center" vertical="center" textRotation="255"/>
    </xf>
    <xf numFmtId="176" fontId="5" fillId="0" borderId="3" xfId="0" applyNumberFormat="1" applyFont="1" applyFill="1" applyBorder="1" applyAlignment="1" applyProtection="1">
      <alignment horizontal="center" vertical="center" textRotation="255"/>
    </xf>
    <xf numFmtId="176" fontId="5" fillId="0" borderId="18" xfId="0" applyNumberFormat="1" applyFont="1" applyFill="1" applyBorder="1" applyAlignment="1" applyProtection="1">
      <alignment horizontal="center" vertical="center" textRotation="255"/>
    </xf>
    <xf numFmtId="176" fontId="5" fillId="0" borderId="21" xfId="0" applyNumberFormat="1" applyFont="1" applyFill="1" applyBorder="1" applyAlignment="1" applyProtection="1">
      <alignment horizontal="center" vertical="center" textRotation="255"/>
    </xf>
    <xf numFmtId="176" fontId="8" fillId="0" borderId="96" xfId="0" applyNumberFormat="1" applyFont="1" applyFill="1" applyBorder="1" applyAlignment="1" applyProtection="1">
      <alignment horizontal="right" vertical="center"/>
    </xf>
    <xf numFmtId="176" fontId="8" fillId="0" borderId="10" xfId="0" applyNumberFormat="1" applyFont="1" applyFill="1" applyBorder="1" applyAlignment="1" applyProtection="1">
      <alignment horizontal="right" vertical="center"/>
    </xf>
    <xf numFmtId="176" fontId="8" fillId="0" borderId="72" xfId="0" applyNumberFormat="1" applyFont="1" applyFill="1" applyBorder="1" applyAlignment="1" applyProtection="1">
      <alignment horizontal="right" vertical="center"/>
    </xf>
    <xf numFmtId="176" fontId="8" fillId="0" borderId="63" xfId="0" applyNumberFormat="1" applyFont="1" applyFill="1" applyBorder="1" applyAlignment="1" applyProtection="1">
      <alignment horizontal="right" vertical="center"/>
    </xf>
    <xf numFmtId="176" fontId="8" fillId="0" borderId="30" xfId="0" applyNumberFormat="1" applyFont="1" applyFill="1" applyBorder="1" applyAlignment="1" applyProtection="1">
      <alignment horizontal="right" vertical="center"/>
    </xf>
    <xf numFmtId="176" fontId="8" fillId="0" borderId="35" xfId="0" applyNumberFormat="1" applyFont="1" applyFill="1" applyBorder="1" applyAlignment="1" applyProtection="1">
      <alignment horizontal="center" vertical="center" shrinkToFit="1"/>
    </xf>
    <xf numFmtId="176" fontId="8" fillId="0" borderId="36" xfId="0" applyNumberFormat="1" applyFont="1" applyFill="1" applyBorder="1" applyAlignment="1" applyProtection="1">
      <alignment horizontal="center" vertical="center" shrinkToFit="1"/>
    </xf>
    <xf numFmtId="176" fontId="8" fillId="0" borderId="69" xfId="0" applyNumberFormat="1" applyFont="1" applyFill="1" applyBorder="1" applyAlignment="1" applyProtection="1">
      <alignment horizontal="center" vertical="center" shrinkToFit="1"/>
    </xf>
    <xf numFmtId="176" fontId="8" fillId="0" borderId="34" xfId="0" applyNumberFormat="1" applyFont="1" applyFill="1" applyBorder="1" applyAlignment="1" applyProtection="1">
      <alignment horizontal="center" vertical="center" shrinkToFit="1"/>
    </xf>
    <xf numFmtId="176" fontId="8" fillId="0" borderId="32" xfId="0" applyNumberFormat="1" applyFont="1" applyFill="1" applyBorder="1" applyAlignment="1" applyProtection="1">
      <alignment horizontal="center" vertical="center" shrinkToFit="1"/>
    </xf>
    <xf numFmtId="176" fontId="8" fillId="0" borderId="71" xfId="0" applyNumberFormat="1" applyFont="1" applyFill="1" applyBorder="1" applyAlignment="1" applyProtection="1">
      <alignment horizontal="center" vertical="center" shrinkToFit="1"/>
    </xf>
    <xf numFmtId="176" fontId="8" fillId="4" borderId="17" xfId="0" applyNumberFormat="1" applyFont="1" applyFill="1" applyBorder="1" applyAlignment="1" applyProtection="1">
      <alignment horizontal="center" vertical="center"/>
    </xf>
    <xf numFmtId="176" fontId="8" fillId="4" borderId="14" xfId="0" applyNumberFormat="1" applyFont="1" applyFill="1" applyBorder="1" applyAlignment="1" applyProtection="1">
      <alignment horizontal="center" vertical="center"/>
    </xf>
    <xf numFmtId="176" fontId="8" fillId="4" borderId="67" xfId="0" applyNumberFormat="1" applyFont="1" applyFill="1" applyBorder="1" applyAlignment="1" applyProtection="1">
      <alignment horizontal="center" vertical="center"/>
    </xf>
    <xf numFmtId="176" fontId="8" fillId="0" borderId="66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center" vertical="center" wrapText="1"/>
    </xf>
    <xf numFmtId="176" fontId="8" fillId="0" borderId="0" xfId="0" applyNumberFormat="1" applyFont="1" applyFill="1" applyBorder="1" applyAlignment="1" applyProtection="1">
      <alignment horizontal="center" vertical="center" wrapText="1"/>
    </xf>
    <xf numFmtId="176" fontId="8" fillId="0" borderId="97" xfId="0" applyNumberFormat="1" applyFont="1" applyFill="1" applyBorder="1" applyAlignment="1" applyProtection="1">
      <alignment horizontal="center" vertical="center" wrapText="1"/>
    </xf>
    <xf numFmtId="176" fontId="8" fillId="0" borderId="2" xfId="0" applyNumberFormat="1" applyFont="1" applyFill="1" applyBorder="1" applyAlignment="1" applyProtection="1">
      <alignment horizontal="center" vertical="center" wrapText="1"/>
    </xf>
    <xf numFmtId="176" fontId="8" fillId="0" borderId="15" xfId="0" applyNumberFormat="1" applyFont="1" applyFill="1" applyBorder="1" applyAlignment="1" applyProtection="1">
      <alignment horizontal="center" vertical="center" wrapText="1"/>
    </xf>
    <xf numFmtId="176" fontId="8" fillId="0" borderId="70" xfId="0" applyNumberFormat="1" applyFont="1" applyFill="1" applyBorder="1" applyAlignment="1" applyProtection="1">
      <alignment horizontal="center" vertical="center" wrapText="1"/>
    </xf>
    <xf numFmtId="176" fontId="8" fillId="0" borderId="112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176" fontId="8" fillId="0" borderId="110" xfId="0" applyNumberFormat="1" applyFont="1" applyFill="1" applyBorder="1" applyAlignment="1" applyProtection="1">
      <alignment horizontal="center" vertical="center"/>
    </xf>
    <xf numFmtId="176" fontId="21" fillId="0" borderId="113" xfId="0" applyNumberFormat="1" applyFont="1" applyFill="1" applyBorder="1" applyAlignment="1" applyProtection="1">
      <alignment horizontal="left" vertical="center"/>
    </xf>
    <xf numFmtId="176" fontId="21" fillId="0" borderId="114" xfId="0" applyNumberFormat="1" applyFont="1" applyFill="1" applyBorder="1" applyAlignment="1" applyProtection="1">
      <alignment horizontal="left" vertical="center"/>
    </xf>
    <xf numFmtId="176" fontId="21" fillId="0" borderId="68" xfId="0" applyNumberFormat="1" applyFont="1" applyFill="1" applyBorder="1" applyAlignment="1" applyProtection="1">
      <alignment horizontal="left" vertical="center"/>
    </xf>
    <xf numFmtId="176" fontId="8" fillId="0" borderId="22" xfId="0" applyNumberFormat="1" applyFont="1" applyFill="1" applyBorder="1" applyAlignment="1" applyProtection="1">
      <alignment horizontal="center" vertical="center"/>
    </xf>
    <xf numFmtId="176" fontId="8" fillId="0" borderId="7" xfId="0" applyNumberFormat="1" applyFont="1" applyFill="1" applyBorder="1" applyAlignment="1" applyProtection="1">
      <alignment horizontal="center" vertical="center"/>
    </xf>
    <xf numFmtId="176" fontId="8" fillId="0" borderId="111" xfId="0" applyNumberFormat="1" applyFont="1" applyFill="1" applyBorder="1" applyAlignment="1" applyProtection="1">
      <alignment horizontal="center" vertical="center"/>
    </xf>
    <xf numFmtId="176" fontId="8" fillId="0" borderId="23" xfId="0" applyNumberFormat="1" applyFont="1" applyFill="1" applyBorder="1" applyAlignment="1" applyProtection="1">
      <alignment horizontal="center" vertical="center"/>
    </xf>
    <xf numFmtId="176" fontId="8" fillId="0" borderId="88" xfId="0" applyNumberFormat="1" applyFont="1" applyFill="1" applyBorder="1" applyAlignment="1" applyProtection="1">
      <alignment horizontal="right" vertical="center"/>
    </xf>
    <xf numFmtId="176" fontId="8" fillId="0" borderId="87" xfId="0" applyNumberFormat="1" applyFont="1" applyFill="1" applyBorder="1" applyAlignment="1" applyProtection="1">
      <alignment horizontal="right" vertical="center"/>
    </xf>
    <xf numFmtId="176" fontId="8" fillId="0" borderId="34" xfId="0" applyNumberFormat="1" applyFont="1" applyFill="1" applyBorder="1" applyAlignment="1" applyProtection="1">
      <alignment horizontal="right" vertical="center"/>
    </xf>
    <xf numFmtId="176" fontId="8" fillId="0" borderId="32" xfId="0" applyNumberFormat="1" applyFont="1" applyFill="1" applyBorder="1" applyAlignment="1" applyProtection="1">
      <alignment horizontal="right" vertical="center"/>
    </xf>
    <xf numFmtId="176" fontId="8" fillId="0" borderId="92" xfId="0" applyNumberFormat="1" applyFont="1" applyFill="1" applyBorder="1" applyAlignment="1" applyProtection="1">
      <alignment horizontal="right" vertical="center"/>
    </xf>
    <xf numFmtId="176" fontId="8" fillId="0" borderId="91" xfId="0" applyNumberFormat="1" applyFont="1" applyFill="1" applyBorder="1" applyAlignment="1" applyProtection="1">
      <alignment horizontal="right" vertical="center"/>
    </xf>
    <xf numFmtId="176" fontId="8" fillId="0" borderId="89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176" fontId="11" fillId="0" borderId="18" xfId="0" applyNumberFormat="1" applyFont="1" applyBorder="1" applyAlignment="1" applyProtection="1">
      <alignment horizontal="center" vertical="top" wrapText="1"/>
    </xf>
    <xf numFmtId="176" fontId="11" fillId="0" borderId="12" xfId="0" applyNumberFormat="1" applyFont="1" applyBorder="1" applyAlignment="1" applyProtection="1">
      <alignment horizontal="center" vertical="top"/>
    </xf>
    <xf numFmtId="176" fontId="11" fillId="0" borderId="21" xfId="0" applyNumberFormat="1" applyFont="1" applyBorder="1" applyAlignment="1" applyProtection="1">
      <alignment horizontal="center" vertical="top"/>
    </xf>
    <xf numFmtId="176" fontId="14" fillId="0" borderId="32" xfId="0" applyNumberFormat="1" applyFont="1" applyBorder="1" applyAlignment="1" applyProtection="1">
      <alignment horizontal="left" vertical="center"/>
    </xf>
    <xf numFmtId="176" fontId="11" fillId="0" borderId="22" xfId="0" applyNumberFormat="1" applyFont="1" applyBorder="1" applyAlignment="1" applyProtection="1">
      <alignment horizontal="center" vertical="center" shrinkToFit="1"/>
    </xf>
    <xf numFmtId="176" fontId="11" fillId="0" borderId="28" xfId="0" applyNumberFormat="1" applyFont="1" applyBorder="1" applyAlignment="1" applyProtection="1">
      <alignment horizontal="center" vertical="center" shrinkToFit="1"/>
    </xf>
    <xf numFmtId="176" fontId="11" fillId="0" borderId="23" xfId="0" applyNumberFormat="1" applyFont="1" applyBorder="1" applyAlignment="1" applyProtection="1">
      <alignment horizontal="center" vertical="center" shrinkToFit="1"/>
    </xf>
    <xf numFmtId="176" fontId="11" fillId="0" borderId="31" xfId="0" applyNumberFormat="1" applyFont="1" applyBorder="1" applyAlignment="1" applyProtection="1">
      <alignment horizontal="center" vertical="center" shrinkToFit="1"/>
    </xf>
    <xf numFmtId="176" fontId="24" fillId="0" borderId="0" xfId="0" applyNumberFormat="1" applyFont="1" applyAlignment="1" applyProtection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B9F35-DA13-4074-8AC5-DBD6AFCEE1D9}">
  <sheetPr>
    <pageSetUpPr fitToPage="1"/>
  </sheetPr>
  <dimension ref="A1:I75"/>
  <sheetViews>
    <sheetView tabSelected="1" view="pageBreakPreview" zoomScaleNormal="100" zoomScaleSheetLayoutView="100" workbookViewId="0">
      <pane xSplit="4" ySplit="2" topLeftCell="E43" activePane="bottomRight" state="frozen"/>
      <selection pane="topRight" activeCell="E1" sqref="E1"/>
      <selection pane="bottomLeft" activeCell="A3" sqref="A3"/>
      <selection pane="bottomRight" activeCell="G8" sqref="G8"/>
    </sheetView>
  </sheetViews>
  <sheetFormatPr defaultColWidth="8.90625" defaultRowHeight="13" x14ac:dyDescent="0.2"/>
  <cols>
    <col min="1" max="1" width="1.26953125" style="126" customWidth="1"/>
    <col min="2" max="2" width="6.453125" style="3" customWidth="1"/>
    <col min="3" max="3" width="4.7265625" style="3" customWidth="1"/>
    <col min="4" max="4" width="26.90625" style="3" customWidth="1"/>
    <col min="5" max="6" width="18.36328125" style="3" bestFit="1" customWidth="1"/>
    <col min="7" max="7" width="18" style="3" bestFit="1" customWidth="1"/>
    <col min="8" max="8" width="16.08984375" style="3" bestFit="1" customWidth="1"/>
    <col min="9" max="16384" width="8.90625" style="3"/>
  </cols>
  <sheetData>
    <row r="1" spans="2:8" ht="9.5" customHeight="1" x14ac:dyDescent="0.2">
      <c r="H1" s="94"/>
    </row>
    <row r="2" spans="2:8" ht="29.5" customHeight="1" thickBot="1" x14ac:dyDescent="0.25">
      <c r="B2" s="196" t="s">
        <v>102</v>
      </c>
      <c r="C2" s="196"/>
      <c r="D2" s="196"/>
      <c r="E2" s="2" t="s">
        <v>5</v>
      </c>
      <c r="F2" s="2" t="s">
        <v>4</v>
      </c>
      <c r="G2" s="2" t="s">
        <v>3</v>
      </c>
      <c r="H2" s="2" t="s">
        <v>2</v>
      </c>
    </row>
    <row r="3" spans="2:8" ht="26.4" customHeight="1" thickBot="1" x14ac:dyDescent="0.25">
      <c r="B3" s="197" t="s">
        <v>92</v>
      </c>
      <c r="C3" s="198"/>
      <c r="D3" s="199"/>
      <c r="E3" s="4"/>
      <c r="F3" s="4"/>
      <c r="G3" s="4"/>
      <c r="H3" s="5">
        <f>'別表３ '!N6</f>
        <v>1095</v>
      </c>
    </row>
    <row r="4" spans="2:8" ht="19.5" customHeight="1" x14ac:dyDescent="0.2">
      <c r="B4" s="268" t="s">
        <v>43</v>
      </c>
      <c r="C4" s="269"/>
      <c r="D4" s="269"/>
      <c r="E4" s="269"/>
      <c r="F4" s="269"/>
      <c r="G4" s="269"/>
      <c r="H4" s="270"/>
    </row>
    <row r="5" spans="2:8" ht="20.5" customHeight="1" x14ac:dyDescent="0.2">
      <c r="B5" s="200" t="s">
        <v>42</v>
      </c>
      <c r="C5" s="201"/>
      <c r="D5" s="202"/>
      <c r="E5" s="127"/>
      <c r="F5" s="127"/>
      <c r="G5" s="127"/>
      <c r="H5" s="271"/>
    </row>
    <row r="6" spans="2:8" ht="20.5" customHeight="1" x14ac:dyDescent="0.2">
      <c r="B6" s="200" t="s">
        <v>41</v>
      </c>
      <c r="C6" s="201"/>
      <c r="D6" s="202"/>
      <c r="E6" s="127"/>
      <c r="F6" s="127"/>
      <c r="G6" s="127"/>
      <c r="H6" s="272"/>
    </row>
    <row r="7" spans="2:8" ht="20.5" customHeight="1" thickBot="1" x14ac:dyDescent="0.25">
      <c r="B7" s="206" t="s">
        <v>40</v>
      </c>
      <c r="C7" s="207"/>
      <c r="D7" s="208"/>
      <c r="E7" s="6"/>
      <c r="F7" s="6"/>
      <c r="G7" s="6"/>
      <c r="H7" s="272"/>
    </row>
    <row r="8" spans="2:8" ht="20.5" customHeight="1" thickTop="1" thickBot="1" x14ac:dyDescent="0.25">
      <c r="B8" s="209" t="s">
        <v>39</v>
      </c>
      <c r="C8" s="210"/>
      <c r="D8" s="211"/>
      <c r="E8" s="8">
        <f>E5+E6+E7</f>
        <v>0</v>
      </c>
      <c r="F8" s="8">
        <f>F5+F6+F7</f>
        <v>0</v>
      </c>
      <c r="G8" s="9">
        <f>G5+G6+G7</f>
        <v>0</v>
      </c>
      <c r="H8" s="272"/>
    </row>
    <row r="9" spans="2:8" ht="20.5" customHeight="1" thickTop="1" x14ac:dyDescent="0.2">
      <c r="B9" s="212" t="s">
        <v>38</v>
      </c>
      <c r="C9" s="213"/>
      <c r="D9" s="214"/>
      <c r="E9" s="6"/>
      <c r="F9" s="6"/>
      <c r="G9" s="6"/>
      <c r="H9" s="272"/>
    </row>
    <row r="10" spans="2:8" ht="20.5" customHeight="1" x14ac:dyDescent="0.2">
      <c r="B10" s="215" t="s">
        <v>37</v>
      </c>
      <c r="C10" s="216"/>
      <c r="D10" s="217"/>
      <c r="E10" s="128"/>
      <c r="F10" s="129"/>
      <c r="G10" s="129"/>
      <c r="H10" s="272"/>
    </row>
    <row r="11" spans="2:8" ht="20.5" customHeight="1" thickBot="1" x14ac:dyDescent="0.25">
      <c r="B11" s="218" t="s">
        <v>36</v>
      </c>
      <c r="C11" s="219"/>
      <c r="D11" s="220"/>
      <c r="E11" s="149"/>
      <c r="F11" s="149"/>
      <c r="G11" s="149"/>
      <c r="H11" s="272"/>
    </row>
    <row r="12" spans="2:8" ht="20.5" customHeight="1" thickTop="1" thickBot="1" x14ac:dyDescent="0.25">
      <c r="B12" s="203" t="s">
        <v>35</v>
      </c>
      <c r="C12" s="204"/>
      <c r="D12" s="205"/>
      <c r="E12" s="11">
        <f>E8-E9-E10</f>
        <v>0</v>
      </c>
      <c r="F12" s="11">
        <f>F8-F9-F10</f>
        <v>0</v>
      </c>
      <c r="G12" s="11">
        <f>G8-G9-G10</f>
        <v>0</v>
      </c>
      <c r="H12" s="273"/>
    </row>
    <row r="13" spans="2:8" ht="19.5" customHeight="1" x14ac:dyDescent="0.2">
      <c r="B13" s="268" t="s">
        <v>34</v>
      </c>
      <c r="C13" s="269"/>
      <c r="D13" s="269"/>
      <c r="E13" s="269"/>
      <c r="F13" s="269"/>
      <c r="G13" s="269"/>
      <c r="H13" s="270"/>
    </row>
    <row r="14" spans="2:8" ht="20.5" customHeight="1" x14ac:dyDescent="0.2">
      <c r="B14" s="277" t="s">
        <v>33</v>
      </c>
      <c r="C14" s="278"/>
      <c r="D14" s="231"/>
      <c r="E14" s="12"/>
      <c r="F14" s="12"/>
      <c r="G14" s="12"/>
      <c r="H14" s="13">
        <f>'別表３ '!N7*1000</f>
        <v>0</v>
      </c>
    </row>
    <row r="15" spans="2:8" ht="20.5" customHeight="1" x14ac:dyDescent="0.2">
      <c r="B15" s="279" t="s">
        <v>32</v>
      </c>
      <c r="C15" s="280"/>
      <c r="D15" s="281"/>
      <c r="E15" s="130"/>
      <c r="F15" s="131"/>
      <c r="G15" s="130"/>
      <c r="H15" s="271"/>
    </row>
    <row r="16" spans="2:8" ht="20.5" customHeight="1" x14ac:dyDescent="0.2">
      <c r="B16" s="275" t="s">
        <v>31</v>
      </c>
      <c r="C16" s="216"/>
      <c r="D16" s="276"/>
      <c r="E16" s="129"/>
      <c r="F16" s="132"/>
      <c r="G16" s="129"/>
      <c r="H16" s="272"/>
    </row>
    <row r="17" spans="2:8" ht="20.5" customHeight="1" x14ac:dyDescent="0.2">
      <c r="B17" s="282" t="s">
        <v>30</v>
      </c>
      <c r="C17" s="283"/>
      <c r="D17" s="283"/>
      <c r="E17" s="6"/>
      <c r="F17" s="99"/>
      <c r="G17" s="6"/>
      <c r="H17" s="272"/>
    </row>
    <row r="18" spans="2:8" ht="20.5" customHeight="1" x14ac:dyDescent="0.2">
      <c r="B18" s="227" t="s">
        <v>29</v>
      </c>
      <c r="C18" s="228"/>
      <c r="D18" s="229"/>
      <c r="E18" s="150"/>
      <c r="F18" s="151"/>
      <c r="G18" s="152"/>
      <c r="H18" s="274"/>
    </row>
    <row r="19" spans="2:8" ht="20.5" customHeight="1" thickBot="1" x14ac:dyDescent="0.25">
      <c r="B19" s="206" t="s">
        <v>28</v>
      </c>
      <c r="C19" s="207"/>
      <c r="D19" s="208"/>
      <c r="E19" s="7">
        <f>E15+E16+E17-E18</f>
        <v>0</v>
      </c>
      <c r="F19" s="7">
        <f>F15+F16+F17-F18</f>
        <v>0</v>
      </c>
      <c r="G19" s="7">
        <f>G15+G16+G17-G18</f>
        <v>0</v>
      </c>
      <c r="H19" s="7" t="e">
        <f>'別表３ '!N8*1000</f>
        <v>#VALUE!</v>
      </c>
    </row>
    <row r="20" spans="2:8" ht="20.5" customHeight="1" thickTop="1" thickBot="1" x14ac:dyDescent="0.25">
      <c r="B20" s="209" t="s">
        <v>27</v>
      </c>
      <c r="C20" s="210"/>
      <c r="D20" s="211"/>
      <c r="E20" s="8">
        <f>E14-E19</f>
        <v>0</v>
      </c>
      <c r="F20" s="8">
        <f>F14-F19</f>
        <v>0</v>
      </c>
      <c r="G20" s="8">
        <f>G14-G19</f>
        <v>0</v>
      </c>
      <c r="H20" s="8">
        <f>'別表３ '!N9*1000</f>
        <v>0</v>
      </c>
    </row>
    <row r="21" spans="2:8" ht="20.5" customHeight="1" thickTop="1" thickBot="1" x14ac:dyDescent="0.25">
      <c r="B21" s="209" t="s">
        <v>26</v>
      </c>
      <c r="C21" s="210"/>
      <c r="D21" s="211"/>
      <c r="E21" s="6"/>
      <c r="F21" s="6"/>
      <c r="G21" s="6"/>
      <c r="H21" s="7" t="e">
        <f>'別表３ '!N10*1000</f>
        <v>#VALUE!</v>
      </c>
    </row>
    <row r="22" spans="2:8" s="15" customFormat="1" ht="20.5" customHeight="1" thickTop="1" thickBot="1" x14ac:dyDescent="0.25">
      <c r="B22" s="221" t="s">
        <v>25</v>
      </c>
      <c r="C22" s="222"/>
      <c r="D22" s="223"/>
      <c r="E22" s="14">
        <f>E20-E21</f>
        <v>0</v>
      </c>
      <c r="F22" s="14">
        <f>F20-F21</f>
        <v>0</v>
      </c>
      <c r="G22" s="14">
        <f>G20-G21</f>
        <v>0</v>
      </c>
      <c r="H22" s="14">
        <f>'別表３ '!N11*1000</f>
        <v>0</v>
      </c>
    </row>
    <row r="23" spans="2:8" ht="20.5" customHeight="1" thickTop="1" x14ac:dyDescent="0.2">
      <c r="B23" s="212" t="s">
        <v>94</v>
      </c>
      <c r="C23" s="213"/>
      <c r="D23" s="214"/>
      <c r="E23" s="133"/>
      <c r="F23" s="133"/>
      <c r="G23" s="133"/>
      <c r="H23" s="265"/>
    </row>
    <row r="24" spans="2:8" ht="20.5" customHeight="1" x14ac:dyDescent="0.2">
      <c r="B24" s="275" t="s">
        <v>24</v>
      </c>
      <c r="C24" s="216"/>
      <c r="D24" s="276"/>
      <c r="E24" s="134"/>
      <c r="F24" s="134"/>
      <c r="G24" s="134"/>
      <c r="H24" s="266"/>
    </row>
    <row r="25" spans="2:8" ht="20.5" customHeight="1" thickBot="1" x14ac:dyDescent="0.25">
      <c r="B25" s="206" t="s">
        <v>23</v>
      </c>
      <c r="C25" s="207"/>
      <c r="D25" s="208"/>
      <c r="E25" s="10"/>
      <c r="F25" s="10"/>
      <c r="G25" s="10"/>
      <c r="H25" s="267"/>
    </row>
    <row r="26" spans="2:8" ht="20.5" customHeight="1" thickTop="1" thickBot="1" x14ac:dyDescent="0.25">
      <c r="B26" s="221" t="s">
        <v>71</v>
      </c>
      <c r="C26" s="222"/>
      <c r="D26" s="223"/>
      <c r="E26" s="16"/>
      <c r="F26" s="16"/>
      <c r="G26" s="16"/>
      <c r="H26" s="14">
        <f>'別表３ '!N12*1000</f>
        <v>0</v>
      </c>
    </row>
    <row r="27" spans="2:8" s="15" customFormat="1" ht="20.5" customHeight="1" thickTop="1" thickBot="1" x14ac:dyDescent="0.25">
      <c r="B27" s="224" t="s">
        <v>22</v>
      </c>
      <c r="C27" s="225"/>
      <c r="D27" s="226"/>
      <c r="E27" s="17"/>
      <c r="F27" s="17"/>
      <c r="G27" s="17"/>
      <c r="H27" s="18">
        <f>'別表３ '!N34*1000</f>
        <v>0</v>
      </c>
    </row>
    <row r="28" spans="2:8" ht="7.25" customHeight="1" x14ac:dyDescent="0.2">
      <c r="B28" s="95"/>
      <c r="C28" s="95"/>
      <c r="D28" s="95"/>
      <c r="E28" s="95"/>
      <c r="F28" s="95"/>
      <c r="G28" s="95"/>
      <c r="H28" s="95"/>
    </row>
    <row r="29" spans="2:8" ht="19.5" customHeight="1" x14ac:dyDescent="0.2">
      <c r="B29" s="136" t="s">
        <v>21</v>
      </c>
      <c r="C29" s="19"/>
      <c r="D29" s="19"/>
      <c r="E29" s="20"/>
      <c r="F29" s="20"/>
      <c r="G29" s="20"/>
    </row>
    <row r="30" spans="2:8" s="126" customFormat="1" ht="10" customHeight="1" x14ac:dyDescent="0.2">
      <c r="B30" s="135"/>
      <c r="C30" s="19"/>
      <c r="D30" s="19"/>
      <c r="E30" s="20"/>
      <c r="F30" s="20"/>
      <c r="G30" s="20"/>
    </row>
    <row r="31" spans="2:8" ht="19.5" customHeight="1" thickBot="1" x14ac:dyDescent="0.25">
      <c r="B31" s="232" t="s">
        <v>93</v>
      </c>
      <c r="C31" s="232"/>
      <c r="D31" s="232"/>
      <c r="E31" s="2" t="s">
        <v>5</v>
      </c>
      <c r="F31" s="2" t="s">
        <v>4</v>
      </c>
      <c r="G31" s="2" t="s">
        <v>3</v>
      </c>
    </row>
    <row r="32" spans="2:8" ht="32.25" customHeight="1" thickBot="1" x14ac:dyDescent="0.25">
      <c r="B32" s="174" t="s">
        <v>92</v>
      </c>
      <c r="C32" s="175"/>
      <c r="D32" s="176"/>
      <c r="E32" s="116">
        <f>E3</f>
        <v>0</v>
      </c>
      <c r="F32" s="143">
        <f t="shared" ref="F32:G32" si="0">F3</f>
        <v>0</v>
      </c>
      <c r="G32" s="117">
        <f t="shared" si="0"/>
        <v>0</v>
      </c>
    </row>
    <row r="33" spans="2:8" ht="16.5" customHeight="1" x14ac:dyDescent="0.2">
      <c r="B33" s="240" t="s">
        <v>89</v>
      </c>
      <c r="C33" s="244" t="s">
        <v>19</v>
      </c>
      <c r="D33" s="245"/>
      <c r="E33" s="100"/>
      <c r="F33" s="104"/>
      <c r="G33" s="107"/>
    </row>
    <row r="34" spans="2:8" ht="16.5" customHeight="1" x14ac:dyDescent="0.2">
      <c r="B34" s="241"/>
      <c r="C34" s="169" t="s">
        <v>18</v>
      </c>
      <c r="D34" s="170"/>
      <c r="E34" s="100"/>
      <c r="F34" s="104"/>
      <c r="G34" s="107"/>
    </row>
    <row r="35" spans="2:8" ht="16.5" customHeight="1" x14ac:dyDescent="0.2">
      <c r="B35" s="241"/>
      <c r="C35" s="169" t="s">
        <v>16</v>
      </c>
      <c r="D35" s="170"/>
      <c r="E35" s="100"/>
      <c r="F35" s="104"/>
      <c r="G35" s="107"/>
    </row>
    <row r="36" spans="2:8" ht="16.5" customHeight="1" x14ac:dyDescent="0.2">
      <c r="B36" s="241"/>
      <c r="C36" s="169" t="s">
        <v>14</v>
      </c>
      <c r="D36" s="170"/>
      <c r="E36" s="100"/>
      <c r="F36" s="104"/>
      <c r="G36" s="107"/>
    </row>
    <row r="37" spans="2:8" ht="16.5" customHeight="1" x14ac:dyDescent="0.2">
      <c r="B37" s="241"/>
      <c r="C37" s="169" t="s">
        <v>13</v>
      </c>
      <c r="D37" s="170"/>
      <c r="E37" s="100"/>
      <c r="F37" s="104"/>
      <c r="G37" s="107"/>
      <c r="H37" s="21"/>
    </row>
    <row r="38" spans="2:8" ht="16.5" customHeight="1" x14ac:dyDescent="0.2">
      <c r="B38" s="241"/>
      <c r="C38" s="169" t="s">
        <v>87</v>
      </c>
      <c r="D38" s="170"/>
      <c r="E38" s="100"/>
      <c r="F38" s="104"/>
      <c r="G38" s="107"/>
    </row>
    <row r="39" spans="2:8" ht="16.5" customHeight="1" x14ac:dyDescent="0.2">
      <c r="B39" s="241"/>
      <c r="C39" s="169" t="s">
        <v>88</v>
      </c>
      <c r="D39" s="170"/>
      <c r="E39" s="100"/>
      <c r="F39" s="104"/>
      <c r="G39" s="107"/>
    </row>
    <row r="40" spans="2:8" ht="16.5" customHeight="1" x14ac:dyDescent="0.2">
      <c r="B40" s="242"/>
      <c r="C40" s="230" t="s">
        <v>7</v>
      </c>
      <c r="D40" s="231"/>
      <c r="E40" s="101">
        <f>SUM(E33:E39)</f>
        <v>0</v>
      </c>
      <c r="F40" s="105">
        <f>SUM(F33:F39)</f>
        <v>0</v>
      </c>
      <c r="G40" s="108">
        <f>SUM(G33:G39)</f>
        <v>0</v>
      </c>
    </row>
    <row r="41" spans="2:8" ht="16.5" customHeight="1" x14ac:dyDescent="0.2">
      <c r="B41" s="243" t="s">
        <v>90</v>
      </c>
      <c r="C41" s="194" t="s">
        <v>17</v>
      </c>
      <c r="D41" s="195"/>
      <c r="E41" s="102"/>
      <c r="F41" s="106"/>
      <c r="G41" s="109"/>
    </row>
    <row r="42" spans="2:8" ht="16.5" customHeight="1" x14ac:dyDescent="0.2">
      <c r="B42" s="241"/>
      <c r="C42" s="169" t="s">
        <v>16</v>
      </c>
      <c r="D42" s="170"/>
      <c r="E42" s="100"/>
      <c r="F42" s="104"/>
      <c r="G42" s="107"/>
    </row>
    <row r="43" spans="2:8" ht="16.5" customHeight="1" x14ac:dyDescent="0.2">
      <c r="B43" s="241"/>
      <c r="C43" s="169" t="s">
        <v>15</v>
      </c>
      <c r="D43" s="170"/>
      <c r="E43" s="100"/>
      <c r="F43" s="104"/>
      <c r="G43" s="107"/>
    </row>
    <row r="44" spans="2:8" ht="16.5" customHeight="1" x14ac:dyDescent="0.2">
      <c r="B44" s="241"/>
      <c r="C44" s="169" t="s">
        <v>14</v>
      </c>
      <c r="D44" s="170"/>
      <c r="E44" s="100"/>
      <c r="F44" s="104"/>
      <c r="G44" s="107"/>
    </row>
    <row r="45" spans="2:8" ht="16.5" customHeight="1" x14ac:dyDescent="0.2">
      <c r="B45" s="241"/>
      <c r="C45" s="169" t="s">
        <v>13</v>
      </c>
      <c r="D45" s="170"/>
      <c r="E45" s="100"/>
      <c r="F45" s="104"/>
      <c r="G45" s="107"/>
      <c r="H45" s="21"/>
    </row>
    <row r="46" spans="2:8" ht="16.5" customHeight="1" x14ac:dyDescent="0.2">
      <c r="B46" s="241"/>
      <c r="C46" s="169" t="s">
        <v>87</v>
      </c>
      <c r="D46" s="170"/>
      <c r="E46" s="100"/>
      <c r="F46" s="104"/>
      <c r="G46" s="107"/>
    </row>
    <row r="47" spans="2:8" ht="16.5" customHeight="1" x14ac:dyDescent="0.2">
      <c r="B47" s="241"/>
      <c r="C47" s="169" t="s">
        <v>88</v>
      </c>
      <c r="D47" s="170"/>
      <c r="E47" s="100"/>
      <c r="F47" s="104"/>
      <c r="G47" s="107"/>
    </row>
    <row r="48" spans="2:8" ht="16.5" customHeight="1" x14ac:dyDescent="0.2">
      <c r="B48" s="242"/>
      <c r="C48" s="230" t="s">
        <v>7</v>
      </c>
      <c r="D48" s="231"/>
      <c r="E48" s="144">
        <f>SUM(E41:E47)</f>
        <v>0</v>
      </c>
      <c r="F48" s="145">
        <f>SUM(F41:F47)</f>
        <v>0</v>
      </c>
      <c r="G48" s="146">
        <f>SUM(G41:G47)</f>
        <v>0</v>
      </c>
    </row>
    <row r="49" spans="2:9" ht="16.5" customHeight="1" thickBot="1" x14ac:dyDescent="0.25">
      <c r="B49" s="178" t="s">
        <v>95</v>
      </c>
      <c r="C49" s="178"/>
      <c r="D49" s="179"/>
      <c r="E49" s="11">
        <f>+E40+E48</f>
        <v>0</v>
      </c>
      <c r="F49" s="147">
        <f>+F40+F48</f>
        <v>0</v>
      </c>
      <c r="G49" s="148">
        <f>+G40+G48</f>
        <v>0</v>
      </c>
    </row>
    <row r="50" spans="2:9" x14ac:dyDescent="0.2">
      <c r="B50" s="22"/>
      <c r="C50" s="22"/>
      <c r="D50" s="22"/>
    </row>
    <row r="51" spans="2:9" s="126" customFormat="1" ht="19.5" customHeight="1" thickBot="1" x14ac:dyDescent="0.25">
      <c r="B51" s="177" t="s">
        <v>12</v>
      </c>
      <c r="C51" s="177"/>
      <c r="D51" s="177"/>
      <c r="E51" s="2" t="s">
        <v>5</v>
      </c>
      <c r="F51" s="2" t="s">
        <v>4</v>
      </c>
      <c r="G51" s="2" t="s">
        <v>3</v>
      </c>
    </row>
    <row r="52" spans="2:9" s="126" customFormat="1" ht="32.25" customHeight="1" thickBot="1" x14ac:dyDescent="0.25">
      <c r="B52" s="174" t="s">
        <v>92</v>
      </c>
      <c r="C52" s="175"/>
      <c r="D52" s="176"/>
      <c r="E52" s="116">
        <f>E3</f>
        <v>0</v>
      </c>
      <c r="F52" s="122">
        <f t="shared" ref="F52:G52" si="1">F3</f>
        <v>0</v>
      </c>
      <c r="G52" s="142">
        <f t="shared" si="1"/>
        <v>0</v>
      </c>
    </row>
    <row r="53" spans="2:9" ht="20.5" customHeight="1" x14ac:dyDescent="0.2">
      <c r="B53" s="180" t="s">
        <v>96</v>
      </c>
      <c r="C53" s="185" t="s">
        <v>12</v>
      </c>
      <c r="D53" s="186"/>
      <c r="E53" s="138"/>
      <c r="F53" s="153"/>
      <c r="G53" s="139"/>
    </row>
    <row r="54" spans="2:9" ht="20.5" customHeight="1" x14ac:dyDescent="0.2">
      <c r="B54" s="181"/>
      <c r="C54" s="187" t="s">
        <v>10</v>
      </c>
      <c r="D54" s="188"/>
      <c r="E54" s="112"/>
      <c r="F54" s="154"/>
      <c r="G54" s="110"/>
      <c r="I54" s="23"/>
    </row>
    <row r="55" spans="2:9" ht="20.5" customHeight="1" x14ac:dyDescent="0.2">
      <c r="B55" s="181"/>
      <c r="C55" s="187" t="s">
        <v>8</v>
      </c>
      <c r="D55" s="188"/>
      <c r="E55" s="112"/>
      <c r="F55" s="154"/>
      <c r="G55" s="110"/>
      <c r="I55" s="23"/>
    </row>
    <row r="56" spans="2:9" ht="20.5" customHeight="1" x14ac:dyDescent="0.2">
      <c r="B56" s="182"/>
      <c r="C56" s="189" t="s">
        <v>7</v>
      </c>
      <c r="D56" s="190"/>
      <c r="E56" s="103">
        <f>SUM(E53:E54)</f>
        <v>0</v>
      </c>
      <c r="F56" s="155">
        <f>SUM(F53:F54)</f>
        <v>0</v>
      </c>
      <c r="G56" s="111">
        <f>SUM(G53:G54)</f>
        <v>0</v>
      </c>
    </row>
    <row r="57" spans="2:9" ht="20.5" customHeight="1" x14ac:dyDescent="0.2">
      <c r="B57" s="183" t="s">
        <v>97</v>
      </c>
      <c r="C57" s="191" t="s">
        <v>11</v>
      </c>
      <c r="D57" s="192"/>
      <c r="E57" s="156"/>
      <c r="F57" s="157"/>
      <c r="G57" s="158"/>
    </row>
    <row r="58" spans="2:9" ht="20.5" customHeight="1" x14ac:dyDescent="0.2">
      <c r="B58" s="181"/>
      <c r="C58" s="187" t="s">
        <v>10</v>
      </c>
      <c r="D58" s="188"/>
      <c r="E58" s="112"/>
      <c r="F58" s="154"/>
      <c r="G58" s="110"/>
      <c r="I58" s="23"/>
    </row>
    <row r="59" spans="2:9" ht="20.5" customHeight="1" x14ac:dyDescent="0.2">
      <c r="B59" s="181"/>
      <c r="C59" s="187" t="s">
        <v>9</v>
      </c>
      <c r="D59" s="188"/>
      <c r="E59" s="112"/>
      <c r="F59" s="154"/>
      <c r="G59" s="110"/>
    </row>
    <row r="60" spans="2:9" ht="20.5" customHeight="1" x14ac:dyDescent="0.2">
      <c r="B60" s="181"/>
      <c r="C60" s="187" t="s">
        <v>8</v>
      </c>
      <c r="D60" s="188"/>
      <c r="E60" s="112"/>
      <c r="F60" s="154"/>
      <c r="G60" s="110"/>
    </row>
    <row r="61" spans="2:9" ht="20.5" customHeight="1" x14ac:dyDescent="0.2">
      <c r="B61" s="184"/>
      <c r="C61" s="193" t="s">
        <v>7</v>
      </c>
      <c r="D61" s="190"/>
      <c r="E61" s="103">
        <f>SUM(E57:E59)</f>
        <v>0</v>
      </c>
      <c r="F61" s="155">
        <f>SUM(F57:F59)</f>
        <v>0</v>
      </c>
      <c r="G61" s="111">
        <f>SUM(G57:G59)</f>
        <v>0</v>
      </c>
    </row>
    <row r="62" spans="2:9" ht="20.5" customHeight="1" thickBot="1" x14ac:dyDescent="0.25">
      <c r="B62" s="171" t="s">
        <v>99</v>
      </c>
      <c r="C62" s="172"/>
      <c r="D62" s="173"/>
      <c r="E62" s="140">
        <f>+E53+E55+E57+E59+E60++E54+E58</f>
        <v>0</v>
      </c>
      <c r="F62" s="140">
        <f>+F53+F55+F57+F59+F60++F54+F58</f>
        <v>0</v>
      </c>
      <c r="G62" s="141">
        <f>+G53+G55+G57+G59+G60++G54+G58</f>
        <v>0</v>
      </c>
    </row>
    <row r="63" spans="2:9" x14ac:dyDescent="0.2">
      <c r="B63" s="22"/>
      <c r="C63" s="22"/>
      <c r="D63" s="22"/>
    </row>
    <row r="64" spans="2:9" ht="16.5" x14ac:dyDescent="0.25">
      <c r="B64" s="137" t="s">
        <v>6</v>
      </c>
      <c r="C64" s="24"/>
      <c r="D64" s="24"/>
    </row>
    <row r="65" spans="2:8" ht="19.5" customHeight="1" thickBot="1" x14ac:dyDescent="0.25">
      <c r="B65" s="1"/>
      <c r="C65" s="1"/>
      <c r="D65" s="1"/>
      <c r="E65" s="2" t="s">
        <v>5</v>
      </c>
      <c r="F65" s="2" t="s">
        <v>4</v>
      </c>
      <c r="G65" s="2" t="s">
        <v>3</v>
      </c>
      <c r="H65" s="2" t="s">
        <v>2</v>
      </c>
    </row>
    <row r="66" spans="2:8" ht="32.25" customHeight="1" thickBot="1" x14ac:dyDescent="0.25">
      <c r="B66" s="255" t="s">
        <v>92</v>
      </c>
      <c r="C66" s="256"/>
      <c r="D66" s="257"/>
      <c r="E66" s="122">
        <f>E3</f>
        <v>0</v>
      </c>
      <c r="F66" s="116">
        <f>F3</f>
        <v>0</v>
      </c>
      <c r="G66" s="116">
        <f>G3</f>
        <v>0</v>
      </c>
      <c r="H66" s="117">
        <f>'別表３ '!N6</f>
        <v>1095</v>
      </c>
    </row>
    <row r="67" spans="2:8" ht="33.75" customHeight="1" thickBot="1" x14ac:dyDescent="0.25">
      <c r="B67" s="234" t="s">
        <v>98</v>
      </c>
      <c r="C67" s="235"/>
      <c r="D67" s="236"/>
      <c r="E67" s="124">
        <f>E22+E49+E62</f>
        <v>0</v>
      </c>
      <c r="F67" s="115">
        <f>F22+F49+F62</f>
        <v>0</v>
      </c>
      <c r="G67" s="115">
        <f>G22+G49+G62</f>
        <v>0</v>
      </c>
      <c r="H67" s="118" t="e">
        <f>'別表３ '!N20*1000</f>
        <v>#VALUE!</v>
      </c>
    </row>
    <row r="68" spans="2:8" ht="19.5" customHeight="1" thickBot="1" x14ac:dyDescent="0.25">
      <c r="B68" s="237"/>
      <c r="C68" s="238"/>
      <c r="D68" s="239"/>
      <c r="E68" s="246" t="s">
        <v>91</v>
      </c>
      <c r="F68" s="247"/>
      <c r="G68" s="248"/>
      <c r="H68" s="121" t="e">
        <f>(H67-G67)/G67</f>
        <v>#VALUE!</v>
      </c>
    </row>
    <row r="69" spans="2:8" ht="34" customHeight="1" thickBot="1" x14ac:dyDescent="0.25">
      <c r="B69" s="249" t="s">
        <v>1</v>
      </c>
      <c r="C69" s="250"/>
      <c r="D69" s="251"/>
      <c r="E69" s="123" t="e">
        <f>E67/'別表３ '!C21</f>
        <v>#DIV/0!</v>
      </c>
      <c r="F69" s="113" t="e">
        <f>F67/'別表３ '!D21</f>
        <v>#DIV/0!</v>
      </c>
      <c r="G69" s="113" t="e">
        <f>G67/'別表３ '!E21</f>
        <v>#DIV/0!</v>
      </c>
      <c r="H69" s="118" t="e">
        <f>H67/'別表３ '!N21</f>
        <v>#VALUE!</v>
      </c>
    </row>
    <row r="70" spans="2:8" ht="19.5" customHeight="1" thickBot="1" x14ac:dyDescent="0.25">
      <c r="B70" s="252"/>
      <c r="C70" s="253"/>
      <c r="D70" s="254"/>
      <c r="E70" s="246" t="s">
        <v>91</v>
      </c>
      <c r="F70" s="247"/>
      <c r="G70" s="258"/>
      <c r="H70" s="119" t="e">
        <f>(H69-G69)/G69</f>
        <v>#VALUE!</v>
      </c>
    </row>
    <row r="71" spans="2:8" ht="32.25" customHeight="1" thickBot="1" x14ac:dyDescent="0.25">
      <c r="B71" s="259" t="s">
        <v>0</v>
      </c>
      <c r="C71" s="260"/>
      <c r="D71" s="261"/>
      <c r="E71" s="125">
        <f>(E40-SUM(E36:E38))+(E48-SUM(E44:E46))</f>
        <v>0</v>
      </c>
      <c r="F71" s="114">
        <f>(F40-SUM(F36:F38))+(F48-SUM(F44:F46))</f>
        <v>0</v>
      </c>
      <c r="G71" s="114">
        <f>(G40-SUM(G36:G38))+(G48-SUM(G44:G46))</f>
        <v>0</v>
      </c>
      <c r="H71" s="120">
        <f>'別表３ '!N13*1000</f>
        <v>0</v>
      </c>
    </row>
    <row r="72" spans="2:8" ht="18.75" customHeight="1" thickBot="1" x14ac:dyDescent="0.25">
      <c r="B72" s="262"/>
      <c r="C72" s="263"/>
      <c r="D72" s="264"/>
      <c r="E72" s="247" t="s">
        <v>91</v>
      </c>
      <c r="F72" s="247"/>
      <c r="G72" s="258"/>
      <c r="H72" s="119" t="e">
        <f>ABS((H71-G71)/G71)</f>
        <v>#DIV/0!</v>
      </c>
    </row>
    <row r="73" spans="2:8" ht="18.75" customHeight="1" x14ac:dyDescent="0.2">
      <c r="B73" s="233"/>
      <c r="C73" s="233"/>
      <c r="D73" s="233"/>
      <c r="H73" s="25"/>
    </row>
    <row r="74" spans="2:8" ht="16.5" customHeight="1" x14ac:dyDescent="0.2">
      <c r="B74" s="26"/>
      <c r="C74" s="26"/>
      <c r="D74" s="26"/>
      <c r="E74" s="95"/>
      <c r="F74" s="95"/>
      <c r="G74" s="95"/>
      <c r="H74" s="95"/>
    </row>
    <row r="75" spans="2:8" ht="19.5" customHeight="1" x14ac:dyDescent="0.2">
      <c r="B75" s="20"/>
      <c r="C75" s="20"/>
      <c r="D75" s="20"/>
      <c r="E75" s="20"/>
      <c r="F75" s="20"/>
      <c r="G75" s="20"/>
      <c r="H75" s="20"/>
    </row>
  </sheetData>
  <mergeCells count="72">
    <mergeCell ref="H23:H25"/>
    <mergeCell ref="B4:H4"/>
    <mergeCell ref="B13:H13"/>
    <mergeCell ref="H5:H12"/>
    <mergeCell ref="H15:H18"/>
    <mergeCell ref="B23:D23"/>
    <mergeCell ref="B24:D24"/>
    <mergeCell ref="B25:D25"/>
    <mergeCell ref="B14:D14"/>
    <mergeCell ref="B15:D15"/>
    <mergeCell ref="B16:D16"/>
    <mergeCell ref="B17:D17"/>
    <mergeCell ref="E68:G68"/>
    <mergeCell ref="B69:D70"/>
    <mergeCell ref="B66:D66"/>
    <mergeCell ref="E70:G70"/>
    <mergeCell ref="B71:D72"/>
    <mergeCell ref="E72:G72"/>
    <mergeCell ref="C47:D47"/>
    <mergeCell ref="C48:D48"/>
    <mergeCell ref="B31:D31"/>
    <mergeCell ref="B73:D73"/>
    <mergeCell ref="B67:D68"/>
    <mergeCell ref="B32:D32"/>
    <mergeCell ref="B33:B40"/>
    <mergeCell ref="B41:B48"/>
    <mergeCell ref="C33:D33"/>
    <mergeCell ref="C34:D34"/>
    <mergeCell ref="C35:D35"/>
    <mergeCell ref="C36:D36"/>
    <mergeCell ref="C37:D37"/>
    <mergeCell ref="C38:D38"/>
    <mergeCell ref="C39:D39"/>
    <mergeCell ref="C40:D40"/>
    <mergeCell ref="B26:D26"/>
    <mergeCell ref="B27:D27"/>
    <mergeCell ref="B18:D18"/>
    <mergeCell ref="B19:D19"/>
    <mergeCell ref="B20:D20"/>
    <mergeCell ref="B21:D21"/>
    <mergeCell ref="B22:D22"/>
    <mergeCell ref="B2:D2"/>
    <mergeCell ref="B3:D3"/>
    <mergeCell ref="B5:D5"/>
    <mergeCell ref="B6:D6"/>
    <mergeCell ref="B12:D12"/>
    <mergeCell ref="B7:D7"/>
    <mergeCell ref="B8:D8"/>
    <mergeCell ref="B9:D9"/>
    <mergeCell ref="B10:D10"/>
    <mergeCell ref="B11:D11"/>
    <mergeCell ref="C41:D41"/>
    <mergeCell ref="C42:D42"/>
    <mergeCell ref="C43:D43"/>
    <mergeCell ref="C44:D44"/>
    <mergeCell ref="C45:D45"/>
    <mergeCell ref="C46:D46"/>
    <mergeCell ref="B62:D62"/>
    <mergeCell ref="B52:D52"/>
    <mergeCell ref="B51:D51"/>
    <mergeCell ref="B49:D49"/>
    <mergeCell ref="B53:B56"/>
    <mergeCell ref="B57:B61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</mergeCells>
  <phoneticPr fontId="2"/>
  <dataValidations count="2">
    <dataValidation imeMode="on" allowBlank="1" showInputMessage="1" showErrorMessage="1" sqref="B90:D65516 B69 B66:B67 B74:D75 B49 A65:XFD65 E2:XFD2 D28:D30 B71 B32:B33 C14:C30 C53:C61 E31:XFD31 B50:D50 C33 C36:C40 B41:C41 C42:C48 A31:B31 E51:XFD51 A51:B51 B63:D64 B52 C2:C3 C5:C12 B2:B30 B62" xr:uid="{A187B4FA-B3A5-44D6-96CF-721FA4B6ED05}"/>
    <dataValidation imeMode="off" allowBlank="1" showInputMessage="1" showErrorMessage="1" sqref="H42:H44 E90:G65516 H46:H49 E66:G67 E69:G69 E71:G71 E73:G75 H66:AH65516 E32:G50 I32:AH50 I52:AH64 H26:H28 E14:G30 H19:H23 E3:H3 H14:H15 I3:AH30 E52:G64 H53:H64 E5:G12" xr:uid="{291A6117-6764-485F-AA00-0F1A398B1F8C}"/>
  </dataValidations>
  <printOptions horizontalCentered="1"/>
  <pageMargins left="0.59055118110236227" right="0" top="0.82677165354330717" bottom="0.19685039370078741" header="0.47244094488188981" footer="0.51181102362204722"/>
  <pageSetup paperSize="9" scale="89" fitToHeight="0" orientation="portrait" r:id="rId1"/>
  <headerFooter alignWithMargins="0"/>
  <rowBreaks count="3" manualBreakCount="3">
    <brk id="49" min="1" max="7" man="1"/>
    <brk id="62" max="16383" man="1"/>
    <brk id="74" min="1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14A9F-EFE2-4FB8-AA9F-4EC8CDAB6614}">
  <dimension ref="A2:S36"/>
  <sheetViews>
    <sheetView view="pageBreakPreview" zoomScaleNormal="100" zoomScaleSheetLayoutView="100" workbookViewId="0">
      <pane ySplit="6" topLeftCell="A7" activePane="bottomLeft" state="frozen"/>
      <selection activeCell="B51" sqref="B51"/>
      <selection pane="bottomLeft" activeCell="B4" sqref="B4:F4"/>
    </sheetView>
  </sheetViews>
  <sheetFormatPr defaultColWidth="9" defaultRowHeight="12" x14ac:dyDescent="0.2"/>
  <cols>
    <col min="1" max="1" width="3.08984375" style="27" customWidth="1"/>
    <col min="2" max="2" width="12.90625" style="27" customWidth="1"/>
    <col min="3" max="13" width="7.6328125" style="27" customWidth="1"/>
    <col min="14" max="14" width="9" style="160" hidden="1" customWidth="1"/>
    <col min="15" max="16" width="0" style="160" hidden="1" customWidth="1"/>
    <col min="17" max="18" width="0" style="161" hidden="1" customWidth="1"/>
    <col min="19" max="19" width="9" style="97"/>
    <col min="20" max="16384" width="9" style="27"/>
  </cols>
  <sheetData>
    <row r="2" spans="1:16" ht="25.5" customHeight="1" x14ac:dyDescent="0.25">
      <c r="B2" s="28" t="s">
        <v>86</v>
      </c>
      <c r="J2" s="29"/>
      <c r="K2" s="29"/>
      <c r="L2" s="29"/>
      <c r="M2" s="30" t="s">
        <v>85</v>
      </c>
      <c r="N2" s="160" t="s">
        <v>2</v>
      </c>
    </row>
    <row r="3" spans="1:16" x14ac:dyDescent="0.2">
      <c r="C3" s="32"/>
      <c r="D3" s="32"/>
      <c r="E3" s="32"/>
      <c r="H3" s="33">
        <v>3</v>
      </c>
      <c r="I3" s="33">
        <v>4</v>
      </c>
      <c r="J3" s="33">
        <v>5</v>
      </c>
      <c r="K3" s="33"/>
      <c r="L3" s="33"/>
      <c r="M3" s="33"/>
      <c r="N3" s="162" t="s">
        <v>84</v>
      </c>
    </row>
    <row r="4" spans="1:16" ht="15.75" customHeight="1" x14ac:dyDescent="0.2">
      <c r="B4" s="287" t="str">
        <f>'確認シート '!B2</f>
        <v>参加特定事業者名：</v>
      </c>
      <c r="C4" s="287"/>
      <c r="D4" s="287"/>
      <c r="E4" s="287"/>
      <c r="F4" s="287"/>
      <c r="I4" s="32"/>
      <c r="L4" s="96"/>
      <c r="M4" s="34" t="s">
        <v>83</v>
      </c>
      <c r="N4" s="163">
        <f>IF(I7="",3,IF(J7="",4,IF(K7="",5,IF(L7="",6,IF(M7="",7,8)))))</f>
        <v>3</v>
      </c>
    </row>
    <row r="5" spans="1:16" ht="18" customHeight="1" x14ac:dyDescent="0.2">
      <c r="A5" s="288"/>
      <c r="B5" s="289"/>
      <c r="C5" s="36" t="s">
        <v>82</v>
      </c>
      <c r="D5" s="36" t="s">
        <v>81</v>
      </c>
      <c r="E5" s="36" t="s">
        <v>3</v>
      </c>
      <c r="F5" s="37">
        <v>1</v>
      </c>
      <c r="G5" s="37">
        <v>2</v>
      </c>
      <c r="H5" s="37">
        <v>3</v>
      </c>
      <c r="I5" s="37">
        <v>4</v>
      </c>
      <c r="J5" s="37">
        <v>5</v>
      </c>
      <c r="K5" s="37">
        <v>6</v>
      </c>
      <c r="L5" s="37">
        <v>7</v>
      </c>
      <c r="M5" s="37">
        <v>8</v>
      </c>
    </row>
    <row r="6" spans="1:16" ht="18" customHeight="1" x14ac:dyDescent="0.2">
      <c r="A6" s="290"/>
      <c r="B6" s="291"/>
      <c r="C6" s="39">
        <f>+'確認シート '!E3</f>
        <v>0</v>
      </c>
      <c r="D6" s="39">
        <f>+'確認シート '!F3</f>
        <v>0</v>
      </c>
      <c r="E6" s="39">
        <f>+'確認シート '!G3</f>
        <v>0</v>
      </c>
      <c r="F6" s="40">
        <f>E6+365</f>
        <v>365</v>
      </c>
      <c r="G6" s="40">
        <f>F6+365</f>
        <v>730</v>
      </c>
      <c r="H6" s="40">
        <f>G6+365</f>
        <v>1095</v>
      </c>
      <c r="I6" s="40" t="str">
        <f>IF(N4&lt;=3,"",H6+365)</f>
        <v/>
      </c>
      <c r="J6" s="41" t="str">
        <f>IF(N4&lt;=4,"",I6+365)</f>
        <v/>
      </c>
      <c r="K6" s="41" t="str">
        <f>IF(N4&lt;=5,"",J6+365)</f>
        <v/>
      </c>
      <c r="L6" s="41" t="str">
        <f>IF(N4&lt;=6,"",K6+365)</f>
        <v/>
      </c>
      <c r="M6" s="40" t="str">
        <f>IF(N4&lt;=7,"",L6+365)</f>
        <v/>
      </c>
      <c r="N6" s="164">
        <f>HLOOKUP($N$4,$H$5:$M$22,2)</f>
        <v>1095</v>
      </c>
    </row>
    <row r="7" spans="1:16" ht="21" customHeight="1" x14ac:dyDescent="0.2">
      <c r="A7" s="42" t="s">
        <v>80</v>
      </c>
      <c r="B7" s="43" t="s">
        <v>33</v>
      </c>
      <c r="C7" s="44">
        <f>ROUND('確認シート '!E14/1000,0)</f>
        <v>0</v>
      </c>
      <c r="D7" s="44">
        <f>ROUND('確認シート '!F14/1000,0)</f>
        <v>0</v>
      </c>
      <c r="E7" s="44">
        <f>ROUND('確認シート '!G14/1000,0)</f>
        <v>0</v>
      </c>
      <c r="F7" s="45"/>
      <c r="G7" s="45"/>
      <c r="H7" s="45"/>
      <c r="I7" s="45"/>
      <c r="J7" s="46"/>
      <c r="K7" s="45"/>
      <c r="L7" s="45"/>
      <c r="M7" s="45"/>
      <c r="N7" s="165">
        <f>HLOOKUP($N$4,$H$5:$M$22,3)</f>
        <v>0</v>
      </c>
    </row>
    <row r="8" spans="1:16" ht="21" customHeight="1" x14ac:dyDescent="0.2">
      <c r="A8" s="42" t="s">
        <v>79</v>
      </c>
      <c r="B8" s="43" t="s">
        <v>28</v>
      </c>
      <c r="C8" s="44">
        <f t="shared" ref="C8:M8" si="0">IF(C$7="","",C7-C9)</f>
        <v>0</v>
      </c>
      <c r="D8" s="44">
        <f t="shared" si="0"/>
        <v>0</v>
      </c>
      <c r="E8" s="44">
        <f t="shared" si="0"/>
        <v>0</v>
      </c>
      <c r="F8" s="44" t="str">
        <f t="shared" si="0"/>
        <v/>
      </c>
      <c r="G8" s="44" t="str">
        <f t="shared" si="0"/>
        <v/>
      </c>
      <c r="H8" s="44" t="str">
        <f t="shared" si="0"/>
        <v/>
      </c>
      <c r="I8" s="44" t="str">
        <f t="shared" si="0"/>
        <v/>
      </c>
      <c r="J8" s="47" t="str">
        <f t="shared" si="0"/>
        <v/>
      </c>
      <c r="K8" s="44" t="str">
        <f t="shared" si="0"/>
        <v/>
      </c>
      <c r="L8" s="44" t="str">
        <f t="shared" si="0"/>
        <v/>
      </c>
      <c r="M8" s="44" t="str">
        <f t="shared" si="0"/>
        <v/>
      </c>
      <c r="N8" s="165" t="str">
        <f>HLOOKUP($N$4,$H$5:$M$22,4)</f>
        <v/>
      </c>
    </row>
    <row r="9" spans="1:16" ht="30" customHeight="1" x14ac:dyDescent="0.2">
      <c r="A9" s="42" t="s">
        <v>78</v>
      </c>
      <c r="B9" s="48" t="s">
        <v>77</v>
      </c>
      <c r="C9" s="44">
        <f>ROUND('確認シート '!E20/1000,0)</f>
        <v>0</v>
      </c>
      <c r="D9" s="44">
        <f>ROUND('確認シート '!F20/1000,0)</f>
        <v>0</v>
      </c>
      <c r="E9" s="44">
        <f>ROUND('確認シート '!G20/1000,0)</f>
        <v>0</v>
      </c>
      <c r="F9" s="45"/>
      <c r="G9" s="45"/>
      <c r="H9" s="45"/>
      <c r="I9" s="45"/>
      <c r="J9" s="46"/>
      <c r="K9" s="45"/>
      <c r="L9" s="45"/>
      <c r="M9" s="45"/>
      <c r="N9" s="165">
        <f>HLOOKUP($N$4,$H$5:$M$22,5)</f>
        <v>0</v>
      </c>
    </row>
    <row r="10" spans="1:16" ht="22" x14ac:dyDescent="0.2">
      <c r="A10" s="42" t="s">
        <v>76</v>
      </c>
      <c r="B10" s="48" t="s">
        <v>75</v>
      </c>
      <c r="C10" s="44">
        <f t="shared" ref="C10:L10" si="1">IF(C$7="","",C9-C11)</f>
        <v>0</v>
      </c>
      <c r="D10" s="44">
        <f t="shared" si="1"/>
        <v>0</v>
      </c>
      <c r="E10" s="44">
        <f t="shared" si="1"/>
        <v>0</v>
      </c>
      <c r="F10" s="44" t="str">
        <f t="shared" si="1"/>
        <v/>
      </c>
      <c r="G10" s="44" t="str">
        <f t="shared" si="1"/>
        <v/>
      </c>
      <c r="H10" s="44" t="str">
        <f t="shared" si="1"/>
        <v/>
      </c>
      <c r="I10" s="44" t="str">
        <f t="shared" si="1"/>
        <v/>
      </c>
      <c r="J10" s="47" t="str">
        <f t="shared" si="1"/>
        <v/>
      </c>
      <c r="K10" s="44" t="str">
        <f t="shared" si="1"/>
        <v/>
      </c>
      <c r="L10" s="44" t="str">
        <f t="shared" si="1"/>
        <v/>
      </c>
      <c r="M10" s="44" t="str">
        <f>IF(M$7="","",M9-M11)</f>
        <v/>
      </c>
      <c r="N10" s="165" t="str">
        <f>HLOOKUP($N$4,$H$5:$M$22,6)</f>
        <v/>
      </c>
    </row>
    <row r="11" spans="1:16" ht="34.5" customHeight="1" x14ac:dyDescent="0.2">
      <c r="A11" s="42" t="s">
        <v>74</v>
      </c>
      <c r="B11" s="48" t="s">
        <v>73</v>
      </c>
      <c r="C11" s="44">
        <f>ROUND('確認シート '!E22/1000,0)</f>
        <v>0</v>
      </c>
      <c r="D11" s="44">
        <f>ROUND('確認シート '!F22/1000,0)</f>
        <v>0</v>
      </c>
      <c r="E11" s="44">
        <f>ROUND('確認シート '!G22/1000,0)</f>
        <v>0</v>
      </c>
      <c r="F11" s="45"/>
      <c r="G11" s="45"/>
      <c r="H11" s="45"/>
      <c r="I11" s="45"/>
      <c r="J11" s="46"/>
      <c r="K11" s="45"/>
      <c r="L11" s="45"/>
      <c r="M11" s="45"/>
      <c r="N11" s="165">
        <f>HLOOKUP($N$4,$H$5:$M$22,7)</f>
        <v>0</v>
      </c>
    </row>
    <row r="12" spans="1:16" ht="21" customHeight="1" thickBot="1" x14ac:dyDescent="0.25">
      <c r="A12" s="49" t="s">
        <v>72</v>
      </c>
      <c r="B12" s="35" t="s">
        <v>71</v>
      </c>
      <c r="C12" s="50">
        <f>ROUND('確認シート '!E26/1000,0)</f>
        <v>0</v>
      </c>
      <c r="D12" s="50">
        <f>ROUND('確認シート '!F26/1000,0)</f>
        <v>0</v>
      </c>
      <c r="E12" s="50">
        <f>ROUND('確認シート '!G26/1000,0)</f>
        <v>0</v>
      </c>
      <c r="F12" s="51"/>
      <c r="G12" s="51"/>
      <c r="H12" s="51"/>
      <c r="I12" s="51"/>
      <c r="J12" s="52"/>
      <c r="K12" s="51"/>
      <c r="L12" s="51"/>
      <c r="M12" s="51"/>
      <c r="N12" s="165">
        <f>HLOOKUP($N$4,$H$5:$M$22,8)</f>
        <v>0</v>
      </c>
    </row>
    <row r="13" spans="1:16" ht="21.75" customHeight="1" thickTop="1" thickBot="1" x14ac:dyDescent="0.25">
      <c r="A13" s="53" t="s">
        <v>70</v>
      </c>
      <c r="B13" s="54" t="s">
        <v>0</v>
      </c>
      <c r="C13" s="55">
        <f>IF(C$7="","",ROUND('確認シート '!$E$71/1000,0))</f>
        <v>0</v>
      </c>
      <c r="D13" s="55">
        <f>IF(D$7="","",ROUND('確認シート '!$F$71/1000,0))</f>
        <v>0</v>
      </c>
      <c r="E13" s="55">
        <f>IF(E$7="","",ROUND('確認シート '!$G$71/1000,0))</f>
        <v>0</v>
      </c>
      <c r="F13" s="56"/>
      <c r="G13" s="56"/>
      <c r="H13" s="56"/>
      <c r="I13" s="56"/>
      <c r="J13" s="57"/>
      <c r="K13" s="56"/>
      <c r="L13" s="56"/>
      <c r="M13" s="58"/>
      <c r="N13" s="165">
        <f>HLOOKUP($N$4,$H$5:$M$22,9)</f>
        <v>0</v>
      </c>
    </row>
    <row r="14" spans="1:16" ht="21" customHeight="1" thickTop="1" x14ac:dyDescent="0.2">
      <c r="A14" s="59" t="s">
        <v>69</v>
      </c>
      <c r="B14" s="38" t="s">
        <v>20</v>
      </c>
      <c r="C14" s="60">
        <f>ROUND('確認シート '!E49/1000,0)</f>
        <v>0</v>
      </c>
      <c r="D14" s="60">
        <f>ROUND('確認シート '!F49/1000,0)</f>
        <v>0</v>
      </c>
      <c r="E14" s="60">
        <f>ROUND('確認シート '!G49/1000,0)</f>
        <v>0</v>
      </c>
      <c r="F14" s="61"/>
      <c r="G14" s="61"/>
      <c r="H14" s="61"/>
      <c r="I14" s="62"/>
      <c r="J14" s="63"/>
      <c r="K14" s="62"/>
      <c r="L14" s="62"/>
      <c r="M14" s="62"/>
      <c r="N14" s="165">
        <f>HLOOKUP($N$4,$H$5:$M$22,10)</f>
        <v>0</v>
      </c>
    </row>
    <row r="15" spans="1:16" ht="21" customHeight="1" x14ac:dyDescent="0.2">
      <c r="A15" s="42" t="s">
        <v>68</v>
      </c>
      <c r="B15" s="43" t="s">
        <v>67</v>
      </c>
      <c r="C15" s="64"/>
      <c r="D15" s="64"/>
      <c r="E15" s="64"/>
      <c r="F15" s="65"/>
      <c r="G15" s="65"/>
      <c r="H15" s="65"/>
      <c r="I15" s="65"/>
      <c r="J15" s="66"/>
      <c r="K15" s="65"/>
      <c r="L15" s="65"/>
      <c r="M15" s="65"/>
      <c r="N15" s="165">
        <f>HLOOKUP($N$4,$H$5:$M$22,11)</f>
        <v>0</v>
      </c>
      <c r="O15" s="160">
        <f>SUM(F15:M15)</f>
        <v>0</v>
      </c>
      <c r="P15" s="166">
        <f>+O15+O16</f>
        <v>0</v>
      </c>
    </row>
    <row r="16" spans="1:16" ht="21" customHeight="1" x14ac:dyDescent="0.2">
      <c r="A16" s="42" t="s">
        <v>66</v>
      </c>
      <c r="B16" s="43" t="s">
        <v>65</v>
      </c>
      <c r="C16" s="67"/>
      <c r="D16" s="67"/>
      <c r="E16" s="67"/>
      <c r="F16" s="65"/>
      <c r="G16" s="65"/>
      <c r="H16" s="65"/>
      <c r="I16" s="65"/>
      <c r="J16" s="66"/>
      <c r="K16" s="65"/>
      <c r="L16" s="65"/>
      <c r="M16" s="65"/>
      <c r="N16" s="165">
        <f>HLOOKUP($N$4,$H$5:$M$22,12)</f>
        <v>0</v>
      </c>
      <c r="O16" s="166">
        <f>SUM(F16:M16)</f>
        <v>0</v>
      </c>
      <c r="P16" s="166"/>
    </row>
    <row r="17" spans="1:17" ht="21" customHeight="1" x14ac:dyDescent="0.2">
      <c r="A17" s="36"/>
      <c r="B17" s="68" t="s">
        <v>64</v>
      </c>
      <c r="C17" s="67"/>
      <c r="D17" s="67"/>
      <c r="E17" s="67"/>
      <c r="F17" s="65"/>
      <c r="G17" s="65"/>
      <c r="H17" s="65"/>
      <c r="I17" s="65"/>
      <c r="J17" s="66"/>
      <c r="K17" s="65"/>
      <c r="L17" s="65"/>
      <c r="M17" s="65"/>
      <c r="P17" s="166"/>
    </row>
    <row r="18" spans="1:17" ht="21" customHeight="1" x14ac:dyDescent="0.2">
      <c r="A18" s="74"/>
      <c r="B18" s="68" t="s">
        <v>63</v>
      </c>
      <c r="C18" s="69"/>
      <c r="D18" s="67"/>
      <c r="E18" s="67"/>
      <c r="F18" s="65"/>
      <c r="G18" s="65"/>
      <c r="H18" s="65"/>
      <c r="I18" s="65"/>
      <c r="J18" s="66"/>
      <c r="K18" s="65"/>
      <c r="L18" s="65"/>
      <c r="M18" s="65"/>
      <c r="P18" s="166"/>
    </row>
    <row r="19" spans="1:17" ht="21" customHeight="1" thickBot="1" x14ac:dyDescent="0.25">
      <c r="A19" s="159" t="s">
        <v>62</v>
      </c>
      <c r="B19" s="35" t="s">
        <v>100</v>
      </c>
      <c r="C19" s="70">
        <f>ROUND('確認シート '!E62/1000,0)</f>
        <v>0</v>
      </c>
      <c r="D19" s="70">
        <f>ROUND('確認シート '!F62/1000,0)</f>
        <v>0</v>
      </c>
      <c r="E19" s="70">
        <f>ROUND('確認シート '!G62/1000,0)</f>
        <v>0</v>
      </c>
      <c r="F19" s="70"/>
      <c r="G19" s="70"/>
      <c r="H19" s="70"/>
      <c r="I19" s="70"/>
      <c r="J19" s="71"/>
      <c r="K19" s="70"/>
      <c r="L19" s="70"/>
      <c r="M19" s="70"/>
      <c r="N19" s="160">
        <f>HLOOKUP($N$4,$H$5:$M$22,15)</f>
        <v>0</v>
      </c>
    </row>
    <row r="20" spans="1:17" ht="30" customHeight="1" thickTop="1" thickBot="1" x14ac:dyDescent="0.25">
      <c r="A20" s="53" t="s">
        <v>61</v>
      </c>
      <c r="B20" s="54" t="s">
        <v>60</v>
      </c>
      <c r="C20" s="55">
        <f>IF(C7="","",C11+C14+C19)</f>
        <v>0</v>
      </c>
      <c r="D20" s="55">
        <f t="shared" ref="D20:M20" si="2">IF(D7="","",D11+D14+D19)</f>
        <v>0</v>
      </c>
      <c r="E20" s="55">
        <f>IF(E7="","",E11+E14+E19)</f>
        <v>0</v>
      </c>
      <c r="F20" s="55" t="str">
        <f t="shared" si="2"/>
        <v/>
      </c>
      <c r="G20" s="55" t="str">
        <f t="shared" si="2"/>
        <v/>
      </c>
      <c r="H20" s="55" t="str">
        <f t="shared" si="2"/>
        <v/>
      </c>
      <c r="I20" s="55" t="str">
        <f t="shared" si="2"/>
        <v/>
      </c>
      <c r="J20" s="72" t="str">
        <f t="shared" si="2"/>
        <v/>
      </c>
      <c r="K20" s="55" t="str">
        <f t="shared" si="2"/>
        <v/>
      </c>
      <c r="L20" s="55" t="str">
        <f t="shared" si="2"/>
        <v/>
      </c>
      <c r="M20" s="73" t="str">
        <f t="shared" si="2"/>
        <v/>
      </c>
      <c r="N20" s="160" t="str">
        <f>HLOOKUP($N$4,$H$5:$M$22,16)</f>
        <v/>
      </c>
    </row>
    <row r="21" spans="1:17" ht="21" customHeight="1" thickTop="1" thickBot="1" x14ac:dyDescent="0.25">
      <c r="A21" s="74" t="s">
        <v>59</v>
      </c>
      <c r="B21" s="75" t="s">
        <v>58</v>
      </c>
      <c r="C21" s="76"/>
      <c r="D21" s="76"/>
      <c r="E21" s="76"/>
      <c r="F21" s="77"/>
      <c r="G21" s="78"/>
      <c r="H21" s="78"/>
      <c r="I21" s="78"/>
      <c r="J21" s="79"/>
      <c r="K21" s="77"/>
      <c r="L21" s="77"/>
      <c r="M21" s="77"/>
      <c r="N21" s="160">
        <f>HLOOKUP($N$4,$H$5:$M$22,17)</f>
        <v>0</v>
      </c>
    </row>
    <row r="22" spans="1:17" ht="42" customHeight="1" thickTop="1" thickBot="1" x14ac:dyDescent="0.25">
      <c r="A22" s="53" t="s">
        <v>57</v>
      </c>
      <c r="B22" s="54" t="s">
        <v>56</v>
      </c>
      <c r="C22" s="55" t="e">
        <f t="shared" ref="C22:M22" si="3">IF(C7="","",ROUND(C20/C21,0))</f>
        <v>#DIV/0!</v>
      </c>
      <c r="D22" s="55" t="e">
        <f t="shared" si="3"/>
        <v>#DIV/0!</v>
      </c>
      <c r="E22" s="55" t="e">
        <f t="shared" si="3"/>
        <v>#DIV/0!</v>
      </c>
      <c r="F22" s="55" t="str">
        <f t="shared" si="3"/>
        <v/>
      </c>
      <c r="G22" s="55" t="str">
        <f t="shared" si="3"/>
        <v/>
      </c>
      <c r="H22" s="55" t="str">
        <f t="shared" si="3"/>
        <v/>
      </c>
      <c r="I22" s="55" t="str">
        <f t="shared" si="3"/>
        <v/>
      </c>
      <c r="J22" s="72" t="str">
        <f t="shared" si="3"/>
        <v/>
      </c>
      <c r="K22" s="55" t="str">
        <f t="shared" si="3"/>
        <v/>
      </c>
      <c r="L22" s="55" t="str">
        <f t="shared" si="3"/>
        <v/>
      </c>
      <c r="M22" s="73" t="str">
        <f t="shared" si="3"/>
        <v/>
      </c>
      <c r="N22" s="160" t="str">
        <f>HLOOKUP($N$4,$H$5:$M$22,18)</f>
        <v/>
      </c>
    </row>
    <row r="23" spans="1:17" ht="30" customHeight="1" thickTop="1" x14ac:dyDescent="0.2">
      <c r="A23" s="80" t="s">
        <v>55</v>
      </c>
      <c r="B23" s="81" t="s">
        <v>54</v>
      </c>
      <c r="C23" s="82" t="s">
        <v>53</v>
      </c>
      <c r="D23" s="82" t="s">
        <v>47</v>
      </c>
      <c r="E23" s="82" t="s">
        <v>47</v>
      </c>
      <c r="F23" s="78"/>
      <c r="G23" s="78"/>
      <c r="H23" s="78"/>
      <c r="I23" s="78"/>
      <c r="J23" s="78"/>
      <c r="K23" s="78"/>
      <c r="L23" s="78"/>
      <c r="M23" s="78"/>
      <c r="O23" s="160">
        <f t="shared" ref="O23:O30" si="4">SUM(F23:M23)</f>
        <v>0</v>
      </c>
    </row>
    <row r="24" spans="1:17" ht="21" customHeight="1" x14ac:dyDescent="0.2">
      <c r="A24" s="284" t="s">
        <v>52</v>
      </c>
      <c r="B24" s="83" t="s">
        <v>49</v>
      </c>
      <c r="C24" s="60"/>
      <c r="D24" s="60"/>
      <c r="E24" s="60"/>
      <c r="F24" s="84"/>
      <c r="G24" s="84"/>
      <c r="H24" s="84"/>
      <c r="I24" s="84"/>
      <c r="J24" s="84"/>
      <c r="K24" s="84"/>
      <c r="L24" s="84"/>
      <c r="M24" s="84"/>
      <c r="O24" s="167">
        <f t="shared" si="4"/>
        <v>0</v>
      </c>
      <c r="P24" s="167"/>
    </row>
    <row r="25" spans="1:17" ht="30" customHeight="1" x14ac:dyDescent="0.2">
      <c r="A25" s="285"/>
      <c r="B25" s="85" t="s">
        <v>51</v>
      </c>
      <c r="C25" s="86" t="s">
        <v>47</v>
      </c>
      <c r="D25" s="86" t="s">
        <v>47</v>
      </c>
      <c r="E25" s="86" t="s">
        <v>47</v>
      </c>
      <c r="F25" s="51"/>
      <c r="G25" s="51"/>
      <c r="H25" s="51"/>
      <c r="I25" s="51"/>
      <c r="J25" s="51"/>
      <c r="K25" s="51"/>
      <c r="L25" s="51"/>
      <c r="M25" s="51"/>
      <c r="O25" s="160">
        <f t="shared" si="4"/>
        <v>0</v>
      </c>
    </row>
    <row r="26" spans="1:17" ht="21" customHeight="1" x14ac:dyDescent="0.2">
      <c r="A26" s="285"/>
      <c r="B26" s="83" t="s">
        <v>49</v>
      </c>
      <c r="C26" s="60"/>
      <c r="D26" s="60"/>
      <c r="E26" s="60"/>
      <c r="F26" s="84"/>
      <c r="G26" s="84"/>
      <c r="H26" s="84"/>
      <c r="I26" s="84"/>
      <c r="J26" s="84"/>
      <c r="K26" s="84"/>
      <c r="L26" s="84"/>
      <c r="M26" s="84"/>
      <c r="O26" s="167">
        <f t="shared" si="4"/>
        <v>0</v>
      </c>
      <c r="P26" s="167"/>
    </row>
    <row r="27" spans="1:17" ht="21" customHeight="1" x14ac:dyDescent="0.2">
      <c r="A27" s="285"/>
      <c r="B27" s="87" t="s">
        <v>50</v>
      </c>
      <c r="C27" s="86" t="s">
        <v>47</v>
      </c>
      <c r="D27" s="86" t="s">
        <v>47</v>
      </c>
      <c r="E27" s="86" t="s">
        <v>47</v>
      </c>
      <c r="F27" s="51"/>
      <c r="G27" s="51"/>
      <c r="H27" s="51"/>
      <c r="I27" s="51"/>
      <c r="J27" s="51"/>
      <c r="K27" s="51"/>
      <c r="L27" s="51"/>
      <c r="M27" s="51"/>
      <c r="O27" s="160">
        <f t="shared" si="4"/>
        <v>0</v>
      </c>
    </row>
    <row r="28" spans="1:17" ht="21" customHeight="1" x14ac:dyDescent="0.2">
      <c r="A28" s="285"/>
      <c r="B28" s="83" t="s">
        <v>49</v>
      </c>
      <c r="C28" s="60"/>
      <c r="D28" s="60"/>
      <c r="E28" s="60"/>
      <c r="F28" s="84"/>
      <c r="G28" s="84"/>
      <c r="H28" s="84"/>
      <c r="I28" s="84"/>
      <c r="J28" s="84"/>
      <c r="K28" s="84"/>
      <c r="L28" s="84"/>
      <c r="M28" s="84"/>
      <c r="O28" s="167">
        <f t="shared" si="4"/>
        <v>0</v>
      </c>
      <c r="P28" s="167"/>
    </row>
    <row r="29" spans="1:17" ht="21" customHeight="1" x14ac:dyDescent="0.2">
      <c r="A29" s="285"/>
      <c r="B29" s="87" t="s">
        <v>8</v>
      </c>
      <c r="C29" s="86" t="s">
        <v>47</v>
      </c>
      <c r="D29" s="86" t="s">
        <v>47</v>
      </c>
      <c r="E29" s="86" t="s">
        <v>47</v>
      </c>
      <c r="F29" s="51"/>
      <c r="G29" s="51"/>
      <c r="H29" s="51"/>
      <c r="I29" s="51"/>
      <c r="J29" s="51"/>
      <c r="K29" s="51"/>
      <c r="L29" s="51"/>
      <c r="M29" s="51"/>
      <c r="O29" s="160">
        <f t="shared" si="4"/>
        <v>0</v>
      </c>
    </row>
    <row r="30" spans="1:17" ht="21" customHeight="1" x14ac:dyDescent="0.2">
      <c r="A30" s="286"/>
      <c r="B30" s="83" t="s">
        <v>49</v>
      </c>
      <c r="C30" s="60"/>
      <c r="D30" s="60"/>
      <c r="E30" s="60"/>
      <c r="F30" s="84"/>
      <c r="G30" s="84"/>
      <c r="H30" s="84"/>
      <c r="I30" s="84"/>
      <c r="J30" s="84"/>
      <c r="K30" s="84"/>
      <c r="L30" s="84"/>
      <c r="M30" s="84"/>
      <c r="O30" s="167">
        <f t="shared" si="4"/>
        <v>0</v>
      </c>
      <c r="P30" s="167"/>
      <c r="Q30" s="161" t="s">
        <v>44</v>
      </c>
    </row>
    <row r="31" spans="1:17" ht="21" customHeight="1" x14ac:dyDescent="0.2">
      <c r="A31" s="88" t="s">
        <v>48</v>
      </c>
      <c r="B31" s="89"/>
      <c r="C31" s="86" t="s">
        <v>47</v>
      </c>
      <c r="D31" s="86" t="s">
        <v>47</v>
      </c>
      <c r="E31" s="86" t="s">
        <v>47</v>
      </c>
      <c r="F31" s="50">
        <f t="shared" ref="F31:M32" si="5">SUM(F23,F25,F27,F29)</f>
        <v>0</v>
      </c>
      <c r="G31" s="50">
        <f t="shared" si="5"/>
        <v>0</v>
      </c>
      <c r="H31" s="50">
        <f t="shared" si="5"/>
        <v>0</v>
      </c>
      <c r="I31" s="50">
        <f t="shared" si="5"/>
        <v>0</v>
      </c>
      <c r="J31" s="50">
        <f t="shared" si="5"/>
        <v>0</v>
      </c>
      <c r="K31" s="50">
        <f t="shared" si="5"/>
        <v>0</v>
      </c>
      <c r="L31" s="50">
        <f t="shared" si="5"/>
        <v>0</v>
      </c>
      <c r="M31" s="50">
        <f t="shared" si="5"/>
        <v>0</v>
      </c>
      <c r="O31" s="160">
        <f>+O23+O25+O27+O29</f>
        <v>0</v>
      </c>
      <c r="P31" s="160">
        <f>P15</f>
        <v>0</v>
      </c>
      <c r="Q31" s="161" t="str">
        <f>IF(P31=O31,"○","×")</f>
        <v>○</v>
      </c>
    </row>
    <row r="32" spans="1:17" ht="21" customHeight="1" x14ac:dyDescent="0.2">
      <c r="A32" s="90" t="s">
        <v>46</v>
      </c>
      <c r="B32" s="90"/>
      <c r="C32" s="60"/>
      <c r="D32" s="60"/>
      <c r="E32" s="60"/>
      <c r="F32" s="91">
        <f t="shared" si="5"/>
        <v>0</v>
      </c>
      <c r="G32" s="91">
        <f t="shared" si="5"/>
        <v>0</v>
      </c>
      <c r="H32" s="91">
        <f t="shared" si="5"/>
        <v>0</v>
      </c>
      <c r="I32" s="91">
        <f t="shared" si="5"/>
        <v>0</v>
      </c>
      <c r="J32" s="91">
        <f t="shared" si="5"/>
        <v>0</v>
      </c>
      <c r="K32" s="91">
        <f t="shared" si="5"/>
        <v>0</v>
      </c>
      <c r="L32" s="91">
        <f t="shared" si="5"/>
        <v>0</v>
      </c>
      <c r="M32" s="91">
        <f t="shared" si="5"/>
        <v>0</v>
      </c>
      <c r="O32" s="167">
        <f>+O24+O26+O28+O30</f>
        <v>0</v>
      </c>
      <c r="P32" s="167">
        <f>O16</f>
        <v>0</v>
      </c>
      <c r="Q32" s="161" t="str">
        <f>IF(P32=O32,"○","×")</f>
        <v>○</v>
      </c>
    </row>
    <row r="33" spans="1:19" s="31" customFormat="1" ht="11" x14ac:dyDescent="0.2">
      <c r="N33" s="160"/>
      <c r="O33" s="160"/>
      <c r="P33" s="160"/>
      <c r="Q33" s="168"/>
      <c r="R33" s="168"/>
      <c r="S33" s="98"/>
    </row>
    <row r="34" spans="1:19" s="31" customFormat="1" ht="21" customHeight="1" x14ac:dyDescent="0.2">
      <c r="B34" s="92" t="s">
        <v>45</v>
      </c>
      <c r="F34" s="93"/>
      <c r="G34" s="93"/>
      <c r="H34" s="93"/>
      <c r="I34" s="93"/>
      <c r="J34" s="93"/>
      <c r="K34" s="93"/>
      <c r="L34" s="93"/>
      <c r="M34" s="93"/>
      <c r="N34" s="160">
        <f>HLOOKUP($N$4,$H$5:$M$34,30)</f>
        <v>0</v>
      </c>
      <c r="O34" s="160"/>
      <c r="P34" s="160"/>
      <c r="Q34" s="168"/>
      <c r="R34" s="168"/>
      <c r="S34" s="98"/>
    </row>
    <row r="36" spans="1:19" x14ac:dyDescent="0.2">
      <c r="A36" s="292" t="s">
        <v>101</v>
      </c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</row>
  </sheetData>
  <mergeCells count="4">
    <mergeCell ref="A24:A30"/>
    <mergeCell ref="B4:F4"/>
    <mergeCell ref="A5:B6"/>
    <mergeCell ref="A36:M36"/>
  </mergeCells>
  <phoneticPr fontId="2"/>
  <dataValidations count="3">
    <dataValidation imeMode="off" allowBlank="1" showInputMessage="1" showErrorMessage="1" sqref="C7:M32" xr:uid="{01C36EB6-A4FA-4204-A36A-B696A4823A25}"/>
    <dataValidation imeMode="on" allowBlank="1" showInputMessage="1" showErrorMessage="1" sqref="N3 O4:XFD6 G6:M6 M5 G4:L5 C5:F6 B4 A4:A5 A7:B32" xr:uid="{4A682737-3B18-4ED5-81E2-B965270FDAB4}"/>
    <dataValidation imeMode="on" allowBlank="1" showDropDown="1" showInputMessage="1" showErrorMessage="1" sqref="N4" xr:uid="{9712C88B-4356-470F-9D08-BC1862D206B4}"/>
  </dataValidations>
  <pageMargins left="0.51181102362204722" right="0.19685039370078741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確認シート </vt:lpstr>
      <vt:lpstr>別表３ </vt:lpstr>
      <vt:lpstr>'確認シート '!Print_Area</vt:lpstr>
      <vt:lpstr>'別表３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2021-09-06T06:09:00Z</dcterms:created>
  <dcterms:modified xsi:type="dcterms:W3CDTF">2021-12-09T02:40:16Z</dcterms:modified>
</cp:coreProperties>
</file>