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Ls220dc7a\地方債係（ls220d）\210-公営企業決算調査\02公営企業決算（法適用・全体とりまとめ）\H30(H29調査)\50_経営比較分析表\03 各団体回答\08○渋川市\"/>
    </mc:Choice>
  </mc:AlternateContent>
  <workbookProtection workbookAlgorithmName="SHA-512" workbookHashValue="Th66wdWZw9UA9QYIqraiACZKxA6etekiwKaN30NX1sbg/7kfvubXdURq0eJ9cwTMRGvhSQvK/iddoakM6nGixg==" workbookSaltValue="OAlnAy/j48GxSf1PHBViIA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10" i="5" l="1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BB8" i="4" s="1"/>
  <c r="T6" i="5"/>
  <c r="S6" i="5"/>
  <c r="AL8" i="4" s="1"/>
  <c r="R6" i="5"/>
  <c r="AD10" i="4" s="1"/>
  <c r="Q6" i="5"/>
  <c r="W10" i="4" s="1"/>
  <c r="P6" i="5"/>
  <c r="O6" i="5"/>
  <c r="I10" i="4" s="1"/>
  <c r="N6" i="5"/>
  <c r="B10" i="4" s="1"/>
  <c r="M6" i="5"/>
  <c r="AD8" i="4" s="1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H86" i="4"/>
  <c r="E86" i="4"/>
  <c r="BB10" i="4"/>
  <c r="AT10" i="4"/>
  <c r="P10" i="4"/>
  <c r="AT8" i="4"/>
  <c r="W8" i="4"/>
  <c r="P8" i="4"/>
  <c r="B6" i="4"/>
  <c r="C10" i="5" l="1"/>
  <c r="D10" i="5"/>
  <c r="B10" i="5"/>
</calcChain>
</file>

<file path=xl/sharedStrings.xml><?xml version="1.0" encoding="utf-8"?>
<sst xmlns="http://schemas.openxmlformats.org/spreadsheetml/2006/main" count="240" uniqueCount="123">
  <si>
    <t>「支払能力」</t>
  </si>
  <si>
    <t>経営比較分析表（平成29年度決算）</t>
  </si>
  <si>
    <t>事業名</t>
  </si>
  <si>
    <t>資金不足比率</t>
    <rPh sb="0" eb="2">
      <t>シキン</t>
    </rPh>
    <rPh sb="2" eb="4">
      <t>フソク</t>
    </rPh>
    <rPh sb="4" eb="6">
      <t>ヒリツ</t>
    </rPh>
    <phoneticPr fontId="1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</si>
  <si>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</si>
  <si>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業務名</t>
    <rPh sb="2" eb="3">
      <t>メイ</t>
    </rPh>
    <phoneticPr fontId="1"/>
  </si>
  <si>
    <t>全国平均</t>
    <rPh sb="0" eb="2">
      <t>ゼンコク</t>
    </rPh>
    <rPh sb="2" eb="4">
      <t>ヘイキン</t>
    </rPh>
    <phoneticPr fontId="1"/>
  </si>
  <si>
    <t>類似団体区分</t>
    <rPh sb="4" eb="6">
      <t>クブン</t>
    </rPh>
    <phoneticPr fontId="1"/>
  </si>
  <si>
    <t>業種名</t>
    <rPh sb="2" eb="3">
      <t>メイ</t>
    </rPh>
    <phoneticPr fontId="1"/>
  </si>
  <si>
    <t>類似団体平均値（平均値）</t>
  </si>
  <si>
    <t>基本情報</t>
    <rPh sb="0" eb="2">
      <t>キホン</t>
    </rPh>
    <rPh sb="2" eb="4">
      <t>ジョウホウ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</si>
  <si>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</si>
  <si>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</si>
  <si>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分析欄</t>
    <rPh sb="0" eb="2">
      <t>ブンセキ</t>
    </rPh>
    <rPh sb="2" eb="3">
      <t>ラン</t>
    </rPh>
    <phoneticPr fontId="1"/>
  </si>
  <si>
    <t>管理者の情報</t>
    <rPh sb="0" eb="3">
      <t>カンリシャ</t>
    </rPh>
    <rPh sb="4" eb="6">
      <t>ジョウホウ</t>
    </rPh>
    <phoneticPr fontId="1"/>
  </si>
  <si>
    <t>人口（人）</t>
    <rPh sb="0" eb="2">
      <t>ジンコウ</t>
    </rPh>
    <rPh sb="3" eb="4">
      <t>ヒト</t>
    </rPh>
    <phoneticPr fontId="1"/>
  </si>
  <si>
    <t>【】</t>
  </si>
  <si>
    <t>グラフ凡例</t>
    <rPh sb="3" eb="5">
      <t>ハンレイ</t>
    </rPh>
    <phoneticPr fontId="1"/>
  </si>
  <si>
    <t>■</t>
  </si>
  <si>
    <t>「費用の効率性」</t>
    <rPh sb="1" eb="3">
      <t>ヒヨウ</t>
    </rPh>
    <rPh sb="4" eb="6">
      <t>コウリツ</t>
    </rPh>
    <rPh sb="6" eb="7">
      <t>セイ</t>
    </rPh>
    <phoneticPr fontId="1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</si>
  <si>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1"/>
  </si>
  <si>
    <t>当該団体値（当該値）</t>
    <rPh sb="2" eb="4">
      <t>ダンタイ</t>
    </rPh>
    <phoneticPr fontId="1"/>
  </si>
  <si>
    <t>資金不足比率(％)</t>
  </si>
  <si>
    <t>業務CD</t>
    <rPh sb="0" eb="2">
      <t>ギョウム</t>
    </rPh>
    <phoneticPr fontId="1"/>
  </si>
  <si>
    <t>自己資本構成比率(％)</t>
  </si>
  <si>
    <t>1. 経営の健全性・効率性</t>
  </si>
  <si>
    <t>普及率(％)</t>
  </si>
  <si>
    <t>有収率(％)</t>
    <rPh sb="0" eb="1">
      <t>ユウ</t>
    </rPh>
    <rPh sb="1" eb="3">
      <t>シュウリツ</t>
    </rPh>
    <phoneticPr fontId="1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</si>
  <si>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</si>
  <si>
    <t>1⑥</t>
  </si>
  <si>
    <t>処理区域内人口(人)</t>
    <rPh sb="0" eb="2">
      <t>ショリ</t>
    </rPh>
    <rPh sb="2" eb="5">
      <t>クイキナイ</t>
    </rPh>
    <phoneticPr fontId="1"/>
  </si>
  <si>
    <t>2③</t>
  </si>
  <si>
    <t>1②</t>
  </si>
  <si>
    <t>2. 老朽化の状況について</t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</si>
  <si>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1"/>
  </si>
  <si>
    <t>比率(N-4)</t>
    <rPh sb="0" eb="2">
      <t>ヒリツ</t>
    </rPh>
    <phoneticPr fontId="1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</si>
  <si>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1"/>
  </si>
  <si>
    <t>業種CD</t>
    <rPh sb="0" eb="2">
      <t>ギョウシュ</t>
    </rPh>
    <phoneticPr fontId="1"/>
  </si>
  <si>
    <t>－</t>
  </si>
  <si>
    <t>平成29年度全国平均</t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</si>
  <si>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1"/>
  </si>
  <si>
    <t>1. 経営の健全性・効率性について</t>
  </si>
  <si>
    <t>2①</t>
  </si>
  <si>
    <t>「単年度の収支」</t>
  </si>
  <si>
    <t>大項目</t>
    <rPh sb="0" eb="3">
      <t>ダイコウモク</t>
    </rPh>
    <phoneticPr fontId="1"/>
  </si>
  <si>
    <t>「累積欠損」</t>
    <rPh sb="1" eb="3">
      <t>ルイセキ</t>
    </rPh>
    <rPh sb="3" eb="5">
      <t>ケッソン</t>
    </rPh>
    <phoneticPr fontId="1"/>
  </si>
  <si>
    <t>「債務残高」</t>
    <rPh sb="1" eb="3">
      <t>サイム</t>
    </rPh>
    <rPh sb="3" eb="5">
      <t>ザンダカ</t>
    </rPh>
    <phoneticPr fontId="1"/>
  </si>
  <si>
    <t>団体CD</t>
    <rPh sb="0" eb="2">
      <t>ダンタイ</t>
    </rPh>
    <phoneticPr fontId="1"/>
  </si>
  <si>
    <t>2. 老朽化の状況</t>
  </si>
  <si>
    <t>全体総括</t>
    <rPh sb="0" eb="2">
      <t>ゼンタイ</t>
    </rPh>
    <rPh sb="2" eb="4">
      <t>ソウカツ</t>
    </rPh>
    <phoneticPr fontId="1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</si>
  <si>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1"/>
  </si>
  <si>
    <t>「施設の効率性」</t>
    <rPh sb="1" eb="3">
      <t>シセツ</t>
    </rPh>
    <rPh sb="4" eb="6">
      <t>コウリツ</t>
    </rPh>
    <rPh sb="6" eb="7">
      <t>セイ</t>
    </rPh>
    <phoneticPr fontId="1"/>
  </si>
  <si>
    <t>「使用料対象の捕捉」</t>
    <rPh sb="1" eb="4">
      <t>シヨウリョウ</t>
    </rPh>
    <rPh sb="4" eb="6">
      <t>タイショウ</t>
    </rPh>
    <rPh sb="7" eb="9">
      <t>ホソク</t>
    </rPh>
    <phoneticPr fontId="1"/>
  </si>
  <si>
    <t>「管渠の経年化の状況」</t>
    <rPh sb="4" eb="7">
      <t>ケイネンカ</t>
    </rPh>
    <rPh sb="8" eb="10">
      <t>ジョウキョウ</t>
    </rPh>
    <phoneticPr fontId="1"/>
  </si>
  <si>
    <t>1⑧</t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</si>
  <si>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1"/>
  </si>
  <si>
    <t>1①</t>
  </si>
  <si>
    <t>2②</t>
  </si>
  <si>
    <t>1③</t>
  </si>
  <si>
    <t>1④</t>
  </si>
  <si>
    <t>事業CD</t>
    <rPh sb="0" eb="2">
      <t>ジギョウ</t>
    </rPh>
    <phoneticPr fontId="1"/>
  </si>
  <si>
    <t>1⑤</t>
  </si>
  <si>
    <t>1⑦</t>
  </si>
  <si>
    <t>年度</t>
    <rPh sb="0" eb="2">
      <t>ネンド</t>
    </rPh>
    <phoneticPr fontId="1"/>
  </si>
  <si>
    <t>-</t>
  </si>
  <si>
    <t>人口</t>
    <rPh sb="0" eb="2">
      <t>ジンコウ</t>
    </rPh>
    <phoneticPr fontId="1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</si>
  <si>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1"/>
  </si>
  <si>
    <t>項番</t>
    <rPh sb="0" eb="2">
      <t>コウバン</t>
    </rPh>
    <phoneticPr fontId="1"/>
  </si>
  <si>
    <t>施設CD</t>
    <rPh sb="0" eb="2">
      <t>シセツ</t>
    </rPh>
    <phoneticPr fontId="1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</si>
  <si>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</si>
  <si>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中項目</t>
    <rPh sb="0" eb="1">
      <t>チュウ</t>
    </rPh>
    <rPh sb="1" eb="3">
      <t>コウモク</t>
    </rPh>
    <phoneticPr fontId="1"/>
  </si>
  <si>
    <t>①収益的収支比率(％)</t>
    <rPh sb="1" eb="4">
      <t>シュウエキテキ</t>
    </rPh>
    <phoneticPr fontId="1"/>
  </si>
  <si>
    <t>②累積欠損金比率(％)</t>
  </si>
  <si>
    <t>③流動比率(％)</t>
    <rPh sb="1" eb="3">
      <t>リュウドウ</t>
    </rPh>
    <rPh sb="3" eb="5">
      <t>ヒリツ</t>
    </rPh>
    <phoneticPr fontId="1"/>
  </si>
  <si>
    <t>④企業債残高対事業規模比率(％)</t>
  </si>
  <si>
    <t>⑤経費回収率(％)</t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</si>
  <si>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</si>
  <si>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⑦施設利用率(％)</t>
    <rPh sb="1" eb="3">
      <t>シセツ</t>
    </rPh>
    <rPh sb="3" eb="6">
      <t>リヨウリツ</t>
    </rPh>
    <phoneticPr fontId="1"/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</si>
  <si>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</si>
  <si>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</si>
  <si>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</si>
  <si>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</si>
  <si>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</si>
  <si>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都道府県名</t>
    <rPh sb="0" eb="4">
      <t>トドウフケン</t>
    </rPh>
    <rPh sb="4" eb="5">
      <t>メイ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</si>
  <si>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</si>
  <si>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</si>
  <si>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</si>
  <si>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</si>
  <si>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</si>
  <si>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</si>
  <si>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</si>
  <si>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</si>
  <si>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面積</t>
    <rPh sb="0" eb="2">
      <t>メンセキ</t>
    </rPh>
    <phoneticPr fontId="1"/>
  </si>
  <si>
    <t>人口密度</t>
    <rPh sb="0" eb="2">
      <t>ジンコウ</t>
    </rPh>
    <rPh sb="2" eb="4">
      <t>ミツド</t>
    </rPh>
    <phoneticPr fontId="1"/>
  </si>
  <si>
    <t>処理区域内人口</t>
  </si>
  <si>
    <t>処理区域面積</t>
  </si>
  <si>
    <t>処理区域内人口密度</t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</si>
  <si>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</si>
  <si>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</si>
  <si>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</si>
  <si>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</si>
  <si>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</si>
  <si>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</si>
  <si>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</si>
  <si>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</si>
  <si>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</si>
  <si>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</si>
  <si>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1"/>
  </si>
  <si>
    <t>群馬県　渋川市</t>
  </si>
  <si>
    <t>法非適用</t>
  </si>
  <si>
    <t>下水道事業</t>
  </si>
  <si>
    <t>特定環境保全公共下水道</t>
  </si>
  <si>
    <t>D2</t>
  </si>
  <si>
    <t>非設置</t>
  </si>
  <si>
    <t>該当数値なし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</si>
  <si>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</si>
  <si>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</si>
  <si>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</si>
  <si>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</si>
  <si>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</si>
  <si>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③管渠改善率
　平成６年度が最古施設であり、老朽化対策を計画的に実施する時期となっている。</t>
    <rPh sb="1" eb="3">
      <t>カンキョ</t>
    </rPh>
    <rPh sb="3" eb="6">
      <t>カイゼンリツ</t>
    </rPh>
    <rPh sb="8" eb="10">
      <t>ヘイセイ</t>
    </rPh>
    <rPh sb="11" eb="13">
      <t>ネンド</t>
    </rPh>
    <rPh sb="14" eb="16">
      <t>サイコ</t>
    </rPh>
    <rPh sb="16" eb="18">
      <t>シセツ</t>
    </rPh>
    <rPh sb="22" eb="25">
      <t>ロウキュウカ</t>
    </rPh>
    <rPh sb="25" eb="27">
      <t>タイサク</t>
    </rPh>
    <rPh sb="28" eb="31">
      <t>ケイカクテキ</t>
    </rPh>
    <rPh sb="32" eb="34">
      <t>ジッシ</t>
    </rPh>
    <rPh sb="36" eb="38">
      <t>ジキ</t>
    </rPh>
    <phoneticPr fontId="1"/>
  </si>
  <si>
    <t>　平成２３年度に認可区域拡大し、建設事業を起債により推進している。今後、起債償還比率の上昇が見込まれる。
　施設設置経過年数とともに、維持管理費の増大が見込まれるため、啓発を進めるとともに使用料改定を早期に実施する必要がある。</t>
    <rPh sb="1" eb="3">
      <t>ヘイセイ</t>
    </rPh>
    <rPh sb="5" eb="7">
      <t>ネンド</t>
    </rPh>
    <rPh sb="8" eb="10">
      <t>ニンカ</t>
    </rPh>
    <rPh sb="10" eb="12">
      <t>クイキ</t>
    </rPh>
    <rPh sb="12" eb="14">
      <t>カクダイ</t>
    </rPh>
    <rPh sb="16" eb="18">
      <t>ケンセツ</t>
    </rPh>
    <rPh sb="18" eb="20">
      <t>ジギョウ</t>
    </rPh>
    <rPh sb="21" eb="23">
      <t>キサイ</t>
    </rPh>
    <rPh sb="26" eb="28">
      <t>スイシン</t>
    </rPh>
    <rPh sb="33" eb="35">
      <t>コンゴ</t>
    </rPh>
    <rPh sb="36" eb="38">
      <t>キサイ</t>
    </rPh>
    <rPh sb="38" eb="40">
      <t>ショウカン</t>
    </rPh>
    <rPh sb="40" eb="42">
      <t>ヒリツ</t>
    </rPh>
    <rPh sb="43" eb="45">
      <t>ジョウショウ</t>
    </rPh>
    <rPh sb="46" eb="48">
      <t>ミコ</t>
    </rPh>
    <rPh sb="54" eb="56">
      <t>シセツ</t>
    </rPh>
    <rPh sb="56" eb="58">
      <t>セッチ</t>
    </rPh>
    <rPh sb="58" eb="60">
      <t>ケイカ</t>
    </rPh>
    <rPh sb="60" eb="62">
      <t>ネンスウ</t>
    </rPh>
    <rPh sb="67" eb="69">
      <t>イジ</t>
    </rPh>
    <rPh sb="69" eb="72">
      <t>カンリヒ</t>
    </rPh>
    <rPh sb="73" eb="75">
      <t>ゾウダイ</t>
    </rPh>
    <rPh sb="76" eb="78">
      <t>ミコ</t>
    </rPh>
    <rPh sb="84" eb="86">
      <t>ケイハツ</t>
    </rPh>
    <rPh sb="87" eb="88">
      <t>スス</t>
    </rPh>
    <rPh sb="94" eb="97">
      <t>シヨウリョウ</t>
    </rPh>
    <rPh sb="97" eb="99">
      <t>カイテイ</t>
    </rPh>
    <rPh sb="100" eb="102">
      <t>ソウキ</t>
    </rPh>
    <rPh sb="103" eb="105">
      <t>ジッシ</t>
    </rPh>
    <rPh sb="107" eb="109">
      <t>ヒツヨウ</t>
    </rPh>
    <phoneticPr fontId="1"/>
  </si>
  <si>
    <t>①収益的収支比率
　単年度では上昇しているが、単年度収支で赤字経営が続いている。
④企業債残高対事業規模比率
　類似団体平均値を下回っているが、早期な使用料改定が必要である。
⑤経費回収率
　類似団体平均値を上回っているが、７０％台と低いことから、早急な使用料改定が必要である。
⑥汚水処理原価
　類似団体平均値を下回っているが、高止まりであり、経費削減が必要である。
⑦施設利用率
　類似団体平均値を上回っているが、啓発が必要である。
⑧水洗化率
　類似団体平均値を大幅に下回っており、更なる啓発が必要である。</t>
    <rPh sb="1" eb="4">
      <t>シュウエキテキ</t>
    </rPh>
    <rPh sb="4" eb="6">
      <t>シュウシ</t>
    </rPh>
    <rPh sb="6" eb="8">
      <t>ヒリツ</t>
    </rPh>
    <rPh sb="10" eb="13">
      <t>タンネンド</t>
    </rPh>
    <rPh sb="15" eb="17">
      <t>ジョウショウ</t>
    </rPh>
    <rPh sb="23" eb="26">
      <t>タンネンド</t>
    </rPh>
    <rPh sb="26" eb="28">
      <t>シュウシ</t>
    </rPh>
    <rPh sb="29" eb="31">
      <t>アカジ</t>
    </rPh>
    <rPh sb="31" eb="33">
      <t>ケイエイ</t>
    </rPh>
    <rPh sb="34" eb="35">
      <t>ツヅ</t>
    </rPh>
    <rPh sb="42" eb="45">
      <t>キギョウサイ</t>
    </rPh>
    <rPh sb="45" eb="47">
      <t>ザンダカ</t>
    </rPh>
    <rPh sb="47" eb="48">
      <t>タイ</t>
    </rPh>
    <rPh sb="48" eb="50">
      <t>ジギョウ</t>
    </rPh>
    <rPh sb="50" eb="52">
      <t>キボ</t>
    </rPh>
    <rPh sb="52" eb="54">
      <t>ヒリツ</t>
    </rPh>
    <rPh sb="56" eb="58">
      <t>ルイジ</t>
    </rPh>
    <rPh sb="58" eb="60">
      <t>ダンタイ</t>
    </rPh>
    <rPh sb="60" eb="63">
      <t>ヘイキンチ</t>
    </rPh>
    <rPh sb="64" eb="66">
      <t>シタマワ</t>
    </rPh>
    <rPh sb="72" eb="74">
      <t>ソウキ</t>
    </rPh>
    <rPh sb="75" eb="77">
      <t>シヨウ</t>
    </rPh>
    <rPh sb="77" eb="78">
      <t>リョウ</t>
    </rPh>
    <rPh sb="78" eb="80">
      <t>カイテイ</t>
    </rPh>
    <rPh sb="81" eb="83">
      <t>ヒツヨウ</t>
    </rPh>
    <rPh sb="89" eb="91">
      <t>ケイヒ</t>
    </rPh>
    <rPh sb="91" eb="93">
      <t>カイシュウ</t>
    </rPh>
    <rPh sb="93" eb="94">
      <t>リツ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5">
      <t>ウエ</t>
    </rPh>
    <rPh sb="115" eb="116">
      <t>ダイ</t>
    </rPh>
    <rPh sb="117" eb="118">
      <t>ヒク</t>
    </rPh>
    <rPh sb="124" eb="126">
      <t>ソウキュウ</t>
    </rPh>
    <rPh sb="127" eb="130">
      <t>シヨウリョウ</t>
    </rPh>
    <rPh sb="130" eb="132">
      <t>カイテイ</t>
    </rPh>
    <rPh sb="133" eb="135">
      <t>ヒツヨウ</t>
    </rPh>
    <rPh sb="141" eb="143">
      <t>オスイ</t>
    </rPh>
    <rPh sb="143" eb="145">
      <t>ショリ</t>
    </rPh>
    <rPh sb="145" eb="147">
      <t>ゲンカ</t>
    </rPh>
    <rPh sb="149" eb="151">
      <t>ルイジ</t>
    </rPh>
    <rPh sb="151" eb="153">
      <t>ダンタイ</t>
    </rPh>
    <rPh sb="153" eb="156">
      <t>ヘイキンチ</t>
    </rPh>
    <rPh sb="157" eb="159">
      <t>シタマワ</t>
    </rPh>
    <rPh sb="165" eb="167">
      <t>タカド</t>
    </rPh>
    <rPh sb="173" eb="175">
      <t>ケイヒ</t>
    </rPh>
    <rPh sb="175" eb="177">
      <t>サクゲン</t>
    </rPh>
    <rPh sb="178" eb="180">
      <t>ヒツヨウ</t>
    </rPh>
    <rPh sb="186" eb="188">
      <t>シセツ</t>
    </rPh>
    <rPh sb="188" eb="191">
      <t>リヨウリツ</t>
    </rPh>
    <rPh sb="193" eb="195">
      <t>ルイジ</t>
    </rPh>
    <rPh sb="195" eb="197">
      <t>ダンタイ</t>
    </rPh>
    <rPh sb="197" eb="200">
      <t>ヘイキンチ</t>
    </rPh>
    <rPh sb="201" eb="202">
      <t>ウエ</t>
    </rPh>
    <rPh sb="209" eb="211">
      <t>ケイハツ</t>
    </rPh>
    <rPh sb="212" eb="214">
      <t>ヒツヨウ</t>
    </rPh>
    <rPh sb="220" eb="222">
      <t>スイセン</t>
    </rPh>
    <rPh sb="222" eb="223">
      <t>カ</t>
    </rPh>
    <rPh sb="223" eb="224">
      <t>リツ</t>
    </rPh>
    <rPh sb="226" eb="228">
      <t>ルイジ</t>
    </rPh>
    <rPh sb="228" eb="230">
      <t>ダンタイ</t>
    </rPh>
    <rPh sb="230" eb="233">
      <t>ヘイキンチ</t>
    </rPh>
    <rPh sb="234" eb="236">
      <t>オオハバ</t>
    </rPh>
    <rPh sb="237" eb="239">
      <t>シタマワ</t>
    </rPh>
    <rPh sb="244" eb="245">
      <t>サラ</t>
    </rPh>
    <rPh sb="247" eb="249">
      <t>ケイハツ</t>
    </rPh>
    <rPh sb="250" eb="252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</si>
</sst>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.00;&quot;△&quot;#,##0.00"/>
    <numFmt numFmtId="177" formatCode="#,##0.00;&quot;△&quot;#,##0.00;&quot;-&quot;"/>
    <numFmt numFmtId="178" formatCode="#,##0;&quot;△&quot;#,##0"/>
    <numFmt numFmtId="179" formatCode="0.00_);[Red]\(0.00\)"/>
    <numFmt numFmtId="180" formatCode="ge"/>
  </numFmts>
  <fonts count="15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8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NumberFormat="1" applyFill="1" applyBorder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80" fontId="0" fillId="0" borderId="2" xfId="0" applyNumberFormat="1" applyBorder="1">
      <alignment vertical="center"/>
    </xf>
    <xf numFmtId="0" fontId="0" fillId="3" borderId="2" xfId="0" applyFill="1" applyBorder="1" applyAlignment="1">
      <alignment vertical="center" shrinkToFit="1"/>
    </xf>
    <xf numFmtId="176" fontId="0" fillId="5" borderId="2" xfId="1" applyNumberFormat="1" applyFont="1" applyFill="1" applyBorder="1" applyAlignment="1">
      <alignment vertical="center" shrinkToFit="1"/>
    </xf>
    <xf numFmtId="176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6" fillId="0" borderId="0" xfId="0" applyFont="1">
      <alignment vertical="center"/>
    </xf>
    <xf numFmtId="177" fontId="0" fillId="5" borderId="2" xfId="1" applyNumberFormat="1" applyFont="1" applyFill="1" applyBorder="1" applyAlignment="1">
      <alignment vertical="center" shrinkToFit="1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NumberFormat="1" applyFont="1" applyBorder="1" applyAlignment="1" applyProtection="1">
      <alignment horizontal="center" vertical="center"/>
      <protection hidden="1"/>
    </xf>
    <xf numFmtId="0" fontId="3" fillId="0" borderId="2" xfId="0" applyNumberFormat="1" applyFont="1" applyBorder="1" applyAlignment="1" applyProtection="1">
      <alignment horizontal="center" vertical="center" shrinkToFit="1"/>
      <protection hidden="1"/>
    </xf>
    <xf numFmtId="178" fontId="3" fillId="0" borderId="2" xfId="0" applyNumberFormat="1" applyFont="1" applyBorder="1" applyAlignment="1" applyProtection="1">
      <alignment horizontal="center" vertical="center"/>
      <protection hidden="1"/>
    </xf>
    <xf numFmtId="176" fontId="3" fillId="0" borderId="2" xfId="0" applyNumberFormat="1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169552"/>
        <c:axId val="165299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0.09</c:v>
                </c:pt>
                <c:pt idx="4">
                  <c:v>0.09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169552"/>
        <c:axId val="165299712"/>
      </c:lineChart>
      <c:dateAx>
        <c:axId val="163169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5299712"/>
        <c:crosses val="autoZero"/>
        <c:auto val="1"/>
        <c:lblOffset val="100"/>
        <c:baseTimeUnit val="years"/>
      </c:dateAx>
      <c:valAx>
        <c:axId val="165299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63169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87.13</c:v>
                </c:pt>
                <c:pt idx="1">
                  <c:v>95.2</c:v>
                </c:pt>
                <c:pt idx="2">
                  <c:v>91.58</c:v>
                </c:pt>
                <c:pt idx="3">
                  <c:v>60</c:v>
                </c:pt>
                <c:pt idx="4">
                  <c:v>61.68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728360"/>
        <c:axId val="236728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43.65</c:v>
                </c:pt>
                <c:pt idx="1">
                  <c:v>43.58</c:v>
                </c:pt>
                <c:pt idx="2">
                  <c:v>41.35</c:v>
                </c:pt>
                <c:pt idx="3">
                  <c:v>42.9</c:v>
                </c:pt>
                <c:pt idx="4">
                  <c:v>43.36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728360"/>
        <c:axId val="236728752"/>
      </c:lineChart>
      <c:dateAx>
        <c:axId val="236728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6728752"/>
        <c:crosses val="autoZero"/>
        <c:auto val="1"/>
        <c:lblOffset val="100"/>
        <c:baseTimeUnit val="years"/>
      </c:dateAx>
      <c:valAx>
        <c:axId val="236728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36728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68.930000000000007</c:v>
                </c:pt>
                <c:pt idx="1">
                  <c:v>69.02</c:v>
                </c:pt>
                <c:pt idx="2">
                  <c:v>67.849999999999994</c:v>
                </c:pt>
                <c:pt idx="3">
                  <c:v>68.239999999999995</c:v>
                </c:pt>
                <c:pt idx="4">
                  <c:v>70.22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737184"/>
        <c:axId val="236737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82.2</c:v>
                </c:pt>
                <c:pt idx="1">
                  <c:v>82.35</c:v>
                </c:pt>
                <c:pt idx="2">
                  <c:v>82.9</c:v>
                </c:pt>
                <c:pt idx="3">
                  <c:v>83.5</c:v>
                </c:pt>
                <c:pt idx="4">
                  <c:v>83.06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737184"/>
        <c:axId val="236737576"/>
      </c:lineChart>
      <c:dateAx>
        <c:axId val="236737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6737576"/>
        <c:crosses val="autoZero"/>
        <c:auto val="1"/>
        <c:lblOffset val="100"/>
        <c:baseTimeUnit val="years"/>
      </c:dateAx>
      <c:valAx>
        <c:axId val="236737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36737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75.489999999999995</c:v>
                </c:pt>
                <c:pt idx="1">
                  <c:v>67.53</c:v>
                </c:pt>
                <c:pt idx="2">
                  <c:v>66.790000000000006</c:v>
                </c:pt>
                <c:pt idx="3">
                  <c:v>73.099999999999994</c:v>
                </c:pt>
                <c:pt idx="4">
                  <c:v>73.72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453344"/>
        <c:axId val="163231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453344"/>
        <c:axId val="163231888"/>
      </c:lineChart>
      <c:dateAx>
        <c:axId val="163453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3231888"/>
        <c:crosses val="autoZero"/>
        <c:auto val="1"/>
        <c:lblOffset val="100"/>
        <c:baseTimeUnit val="years"/>
      </c:dateAx>
      <c:valAx>
        <c:axId val="163231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63453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290384"/>
        <c:axId val="162230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290384"/>
        <c:axId val="162230080"/>
      </c:lineChart>
      <c:dateAx>
        <c:axId val="162290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2230080"/>
        <c:crosses val="autoZero"/>
        <c:auto val="1"/>
        <c:lblOffset val="100"/>
        <c:baseTimeUnit val="years"/>
      </c:dateAx>
      <c:valAx>
        <c:axId val="162230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62290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276096"/>
        <c:axId val="236550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76096"/>
        <c:axId val="236550792"/>
      </c:lineChart>
      <c:dateAx>
        <c:axId val="109276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6550792"/>
        <c:crosses val="autoZero"/>
        <c:auto val="1"/>
        <c:lblOffset val="100"/>
        <c:baseTimeUnit val="years"/>
      </c:dateAx>
      <c:valAx>
        <c:axId val="236550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09276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522632"/>
        <c:axId val="1656728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522632"/>
        <c:axId val="165672872"/>
      </c:lineChart>
      <c:dateAx>
        <c:axId val="163522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5672872"/>
        <c:crosses val="autoZero"/>
        <c:auto val="1"/>
        <c:lblOffset val="100"/>
        <c:baseTimeUnit val="years"/>
      </c:dateAx>
      <c:valAx>
        <c:axId val="1656728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63522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674440"/>
        <c:axId val="236892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674440"/>
        <c:axId val="236892000"/>
      </c:lineChart>
      <c:dateAx>
        <c:axId val="1656744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6892000"/>
        <c:crosses val="autoZero"/>
        <c:auto val="1"/>
        <c:lblOffset val="100"/>
        <c:baseTimeUnit val="years"/>
      </c:dateAx>
      <c:valAx>
        <c:axId val="236892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656744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1234.8</c:v>
                </c:pt>
                <c:pt idx="1">
                  <c:v>1836.25</c:v>
                </c:pt>
                <c:pt idx="2">
                  <c:v>1607.71</c:v>
                </c:pt>
                <c:pt idx="3">
                  <c:v>1180.3800000000001</c:v>
                </c:pt>
                <c:pt idx="4">
                  <c:v>1361.94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884232"/>
        <c:axId val="236884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1569.13</c:v>
                </c:pt>
                <c:pt idx="1">
                  <c:v>1436</c:v>
                </c:pt>
                <c:pt idx="2">
                  <c:v>1434.89</c:v>
                </c:pt>
                <c:pt idx="3">
                  <c:v>1298.9100000000001</c:v>
                </c:pt>
                <c:pt idx="4">
                  <c:v>1243.71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884232"/>
        <c:axId val="236884624"/>
      </c:lineChart>
      <c:dateAx>
        <c:axId val="236884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6884624"/>
        <c:crosses val="autoZero"/>
        <c:auto val="1"/>
        <c:lblOffset val="100"/>
        <c:baseTimeUnit val="years"/>
      </c:dateAx>
      <c:valAx>
        <c:axId val="236884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236884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69.14</c:v>
                </c:pt>
                <c:pt idx="1">
                  <c:v>65.849999999999994</c:v>
                </c:pt>
                <c:pt idx="2">
                  <c:v>71.14</c:v>
                </c:pt>
                <c:pt idx="3">
                  <c:v>71.099999999999994</c:v>
                </c:pt>
                <c:pt idx="4">
                  <c:v>70.98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674048"/>
        <c:axId val="165670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64.63</c:v>
                </c:pt>
                <c:pt idx="1">
                  <c:v>66.56</c:v>
                </c:pt>
                <c:pt idx="2">
                  <c:v>66.22</c:v>
                </c:pt>
                <c:pt idx="3">
                  <c:v>69.87</c:v>
                </c:pt>
                <c:pt idx="4">
                  <c:v>74.3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674048"/>
        <c:axId val="165670344"/>
      </c:lineChart>
      <c:dateAx>
        <c:axId val="165674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5670344"/>
        <c:crosses val="autoZero"/>
        <c:auto val="1"/>
        <c:lblOffset val="100"/>
        <c:baseTimeUnit val="years"/>
      </c:dateAx>
      <c:valAx>
        <c:axId val="165670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65674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150</c:v>
                </c:pt>
                <c:pt idx="1">
                  <c:v>151.27000000000001</c:v>
                </c:pt>
                <c:pt idx="2">
                  <c:v>151.36000000000001</c:v>
                </c:pt>
                <c:pt idx="3">
                  <c:v>150</c:v>
                </c:pt>
                <c:pt idx="4">
                  <c:v>150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522240"/>
        <c:axId val="23672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245.75</c:v>
                </c:pt>
                <c:pt idx="1">
                  <c:v>244.29</c:v>
                </c:pt>
                <c:pt idx="2">
                  <c:v>246.72</c:v>
                </c:pt>
                <c:pt idx="3">
                  <c:v>234.96</c:v>
                </c:pt>
                <c:pt idx="4">
                  <c:v>221.81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522240"/>
        <c:axId val="236727184"/>
      </c:lineChart>
      <c:dateAx>
        <c:axId val="163522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6727184"/>
        <c:crosses val="autoZero"/>
        <c:auto val="1"/>
        <c:lblOffset val="100"/>
        <c:baseTimeUnit val="years"/>
      </c:dateAx>
      <c:valAx>
        <c:axId val="23672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63522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anchor="ctr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①収益的収支比率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15</xdr:row>
      <xdr:rowOff>171450</xdr:rowOff>
    </xdr:from>
    <xdr:to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171450</xdr:rowOff>
    </xdr:from>
    <xdr:to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171450</xdr:rowOff>
    </xdr:from>
    <xdr:to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171450</xdr:rowOff>
    </xdr:from>
    <xdr:to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171450</xdr:rowOff>
    </xdr:from>
    <xdr:to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171450</xdr:rowOff>
    </xdr:from>
    <xdr:to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171450</xdr:rowOff>
    </xdr:from>
    <xdr:to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17</xdr:row>
      <xdr:rowOff>0</xdr:rowOff>
    </xdr:from>
    <xdr:to>
      <xdr:col>16</xdr:col>
      <xdr:colOff>0</xdr:colOff>
      <xdr:row>18</xdr:row>
      <xdr:rowOff>71120</xdr:rowOff>
    </xdr:to>
    <xdr:sp macro="" textlink="$E$86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17</xdr:row>
      <xdr:rowOff>0</xdr:rowOff>
    </xdr:from>
    <xdr:to>
      <xdr:col>31</xdr:col>
      <xdr:colOff>0</xdr:colOff>
      <xdr:row>18</xdr:row>
      <xdr:rowOff>71120</xdr:rowOff>
    </xdr:to>
    <xdr:sp macro="" textlink="データ!AT6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17</xdr:row>
      <xdr:rowOff>0</xdr:rowOff>
    </xdr:from>
    <xdr:to>
      <xdr:col>46</xdr:col>
      <xdr:colOff>0</xdr:colOff>
      <xdr:row>18</xdr:row>
      <xdr:rowOff>71120</xdr:rowOff>
    </xdr:to>
    <xdr:sp macro="" textlink="データ!BE6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17</xdr:row>
      <xdr:rowOff>0</xdr:rowOff>
    </xdr:from>
    <xdr:to>
      <xdr:col>61</xdr:col>
      <xdr:colOff>0</xdr:colOff>
      <xdr:row>18</xdr:row>
      <xdr:rowOff>71120</xdr:rowOff>
    </xdr:to>
    <xdr:sp macro="" textlink="$H$86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【1,225.44】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39</xdr:row>
      <xdr:rowOff>0</xdr:rowOff>
    </xdr:from>
    <xdr:to>
      <xdr:col>61</xdr:col>
      <xdr:colOff>0</xdr:colOff>
      <xdr:row>40</xdr:row>
      <xdr:rowOff>71120</xdr:rowOff>
    </xdr:to>
    <xdr:sp macro="" textlink="$L$86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【82.67】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39</xdr:row>
      <xdr:rowOff>0</xdr:rowOff>
    </xdr:from>
    <xdr:to>
      <xdr:col>46</xdr:col>
      <xdr:colOff>0</xdr:colOff>
      <xdr:row>40</xdr:row>
      <xdr:rowOff>71120</xdr:rowOff>
    </xdr:to>
    <xdr:sp macro="" textlink="$K$86">
      <xdr:nvSpPr>
        <xdr:cNvPr id="29" name="テキスト ボックス 28"/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【42.66】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39</xdr:row>
      <xdr:rowOff>0</xdr:rowOff>
    </xdr:from>
    <xdr:to>
      <xdr:col>31</xdr:col>
      <xdr:colOff>0</xdr:colOff>
      <xdr:row>40</xdr:row>
      <xdr:rowOff>71120</xdr:rowOff>
    </xdr:to>
    <xdr:sp macro="" textlink="$J$86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【215.23】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39</xdr:row>
      <xdr:rowOff>0</xdr:rowOff>
    </xdr:from>
    <xdr:to>
      <xdr:col>16</xdr:col>
      <xdr:colOff>0</xdr:colOff>
      <xdr:row>40</xdr:row>
      <xdr:rowOff>71120</xdr:rowOff>
    </xdr:to>
    <xdr:sp macro="" textlink="$I$86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【75.58】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95250</xdr:colOff>
      <xdr:row>63</xdr:row>
      <xdr:rowOff>0</xdr:rowOff>
    </xdr:from>
    <xdr:to>
      <xdr:col>20</xdr:col>
      <xdr:colOff>0</xdr:colOff>
      <xdr:row>64</xdr:row>
      <xdr:rowOff>71120</xdr:rowOff>
    </xdr:to>
    <xdr:sp macro="" textlink="データ!DS6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37</xdr:col>
      <xdr:colOff>112395</xdr:colOff>
      <xdr:row>63</xdr:row>
      <xdr:rowOff>0</xdr:rowOff>
    </xdr:from>
    <xdr:to>
      <xdr:col>40</xdr:col>
      <xdr:colOff>17145</xdr:colOff>
      <xdr:row>64</xdr:row>
      <xdr:rowOff>71120</xdr:rowOff>
    </xdr:to>
    <xdr:sp macro="" textlink="データ!ED6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57</xdr:col>
      <xdr:colOff>95250</xdr:colOff>
      <xdr:row>63</xdr:row>
      <xdr:rowOff>0</xdr:rowOff>
    </xdr:from>
    <xdr:to>
      <xdr:col>60</xdr:col>
      <xdr:colOff>0</xdr:colOff>
      <xdr:row>64</xdr:row>
      <xdr:rowOff>71120</xdr:rowOff>
    </xdr:to>
    <xdr:sp macro="" textlink="$O$86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【0.10】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29210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29210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86360</xdr:rowOff>
    </xdr:from>
    <xdr:to>
      <xdr:col>19</xdr:col>
      <xdr:colOff>228600</xdr:colOff>
      <xdr:row>77</xdr:row>
      <xdr:rowOff>143510</xdr:rowOff>
    </xdr:to>
    <xdr:sp macro="" textlink="">
      <xdr:nvSpPr>
        <xdr:cNvPr id="37" name="テキスト ボックス 36"/>
        <xdr:cNvSpPr txBox="1"/>
      </xdr:nvSpPr>
      <xdr:spPr>
        <a:xfrm>
          <a:off x="542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86360</xdr:rowOff>
    </xdr:from>
    <xdr:to>
      <xdr:col>39</xdr:col>
      <xdr:colOff>228600</xdr:colOff>
      <xdr:row>77</xdr:row>
      <xdr:rowOff>143510</xdr:rowOff>
    </xdr:to>
    <xdr:sp macro="" textlink="">
      <xdr:nvSpPr>
        <xdr:cNvPr id="38" name="テキスト ボックス 37"/>
        <xdr:cNvSpPr txBox="1"/>
      </xdr:nvSpPr>
      <xdr:spPr>
        <a:xfrm>
          <a:off x="6257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86"/>
  <sheetViews>
    <sheetView showGridLines="0" tabSelected="1" view="pageBreakPreview" zoomScale="70" zoomScaleSheetLayoutView="70" workbookViewId="0"/>
  </sheetViews>
  <sheetFormatPr defaultColWidth="2.625" defaultRowHeight="13.5" x14ac:dyDescent="0.1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53" t="s">
        <v>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</row>
    <row r="3" spans="1:78" ht="9.75" customHeight="1" x14ac:dyDescent="0.15">
      <c r="A3" s="2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</row>
    <row r="4" spans="1:78" ht="9.75" customHeight="1" x14ac:dyDescent="0.15">
      <c r="A4" s="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1" t="str">
        <f>データ!H6</f>
        <v>群馬県　渋川市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2" t="s">
        <v>5</v>
      </c>
      <c r="C7" s="42"/>
      <c r="D7" s="42"/>
      <c r="E7" s="42"/>
      <c r="F7" s="42"/>
      <c r="G7" s="42"/>
      <c r="H7" s="42"/>
      <c r="I7" s="42" t="s">
        <v>8</v>
      </c>
      <c r="J7" s="42"/>
      <c r="K7" s="42"/>
      <c r="L7" s="42"/>
      <c r="M7" s="42"/>
      <c r="N7" s="42"/>
      <c r="O7" s="42"/>
      <c r="P7" s="42" t="s">
        <v>2</v>
      </c>
      <c r="Q7" s="42"/>
      <c r="R7" s="42"/>
      <c r="S7" s="42"/>
      <c r="T7" s="42"/>
      <c r="U7" s="42"/>
      <c r="V7" s="42"/>
      <c r="W7" s="42" t="s">
        <v>7</v>
      </c>
      <c r="X7" s="42"/>
      <c r="Y7" s="42"/>
      <c r="Z7" s="42"/>
      <c r="AA7" s="42"/>
      <c r="AB7" s="42"/>
      <c r="AC7" s="42"/>
      <c r="AD7" s="42" t="s">
        <v>14</v>
      </c>
      <c r="AE7" s="42"/>
      <c r="AF7" s="42"/>
      <c r="AG7" s="42"/>
      <c r="AH7" s="42"/>
      <c r="AI7" s="42"/>
      <c r="AJ7" s="42"/>
      <c r="AK7" s="3"/>
      <c r="AL7" s="42" t="s">
        <v>15</v>
      </c>
      <c r="AM7" s="42"/>
      <c r="AN7" s="42"/>
      <c r="AO7" s="42"/>
      <c r="AP7" s="42"/>
      <c r="AQ7" s="42"/>
      <c r="AR7" s="42"/>
      <c r="AS7" s="42"/>
      <c r="AT7" s="42" t="s">
        <v>12</v>
      </c>
      <c r="AU7" s="42"/>
      <c r="AV7" s="42"/>
      <c r="AW7" s="42"/>
      <c r="AX7" s="42"/>
      <c r="AY7" s="42"/>
      <c r="AZ7" s="42"/>
      <c r="BA7" s="42"/>
      <c r="BB7" s="42" t="s">
        <v>11</v>
      </c>
      <c r="BC7" s="42"/>
      <c r="BD7" s="42"/>
      <c r="BE7" s="42"/>
      <c r="BF7" s="42"/>
      <c r="BG7" s="42"/>
      <c r="BH7" s="42"/>
      <c r="BI7" s="42"/>
      <c r="BJ7" s="3"/>
      <c r="BK7" s="3"/>
      <c r="BL7" s="14" t="s">
        <v>17</v>
      </c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22"/>
    </row>
    <row r="8" spans="1:78" ht="18.75" customHeight="1" x14ac:dyDescent="0.15">
      <c r="A8" s="2"/>
      <c r="B8" s="43" t="str">
        <f>データ!I6</f>
        <v>法非適用</v>
      </c>
      <c r="C8" s="43"/>
      <c r="D8" s="43"/>
      <c r="E8" s="43"/>
      <c r="F8" s="43"/>
      <c r="G8" s="43"/>
      <c r="H8" s="43"/>
      <c r="I8" s="43" t="str">
        <f>データ!J6</f>
        <v>下水道事業</v>
      </c>
      <c r="J8" s="43"/>
      <c r="K8" s="43"/>
      <c r="L8" s="43"/>
      <c r="M8" s="43"/>
      <c r="N8" s="43"/>
      <c r="O8" s="43"/>
      <c r="P8" s="43" t="str">
        <f>データ!K6</f>
        <v>特定環境保全公共下水道</v>
      </c>
      <c r="Q8" s="43"/>
      <c r="R8" s="43"/>
      <c r="S8" s="43"/>
      <c r="T8" s="43"/>
      <c r="U8" s="43"/>
      <c r="V8" s="43"/>
      <c r="W8" s="43" t="str">
        <f>データ!L6</f>
        <v>D2</v>
      </c>
      <c r="X8" s="43"/>
      <c r="Y8" s="43"/>
      <c r="Z8" s="43"/>
      <c r="AA8" s="43"/>
      <c r="AB8" s="43"/>
      <c r="AC8" s="43"/>
      <c r="AD8" s="44" t="str">
        <f>データ!$M$6</f>
        <v>非設置</v>
      </c>
      <c r="AE8" s="44"/>
      <c r="AF8" s="44"/>
      <c r="AG8" s="44"/>
      <c r="AH8" s="44"/>
      <c r="AI8" s="44"/>
      <c r="AJ8" s="44"/>
      <c r="AK8" s="3"/>
      <c r="AL8" s="45">
        <f>データ!S6</f>
        <v>78973</v>
      </c>
      <c r="AM8" s="45"/>
      <c r="AN8" s="45"/>
      <c r="AO8" s="45"/>
      <c r="AP8" s="45"/>
      <c r="AQ8" s="45"/>
      <c r="AR8" s="45"/>
      <c r="AS8" s="45"/>
      <c r="AT8" s="46">
        <f>データ!T6</f>
        <v>240.27</v>
      </c>
      <c r="AU8" s="46"/>
      <c r="AV8" s="46"/>
      <c r="AW8" s="46"/>
      <c r="AX8" s="46"/>
      <c r="AY8" s="46"/>
      <c r="AZ8" s="46"/>
      <c r="BA8" s="46"/>
      <c r="BB8" s="46">
        <f>データ!U6</f>
        <v>328.68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18</v>
      </c>
      <c r="BM8" s="48"/>
      <c r="BN8" s="16" t="s">
        <v>21</v>
      </c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23"/>
    </row>
    <row r="9" spans="1:78" ht="18.75" customHeight="1" x14ac:dyDescent="0.15">
      <c r="A9" s="2"/>
      <c r="B9" s="42" t="s">
        <v>22</v>
      </c>
      <c r="C9" s="42"/>
      <c r="D9" s="42"/>
      <c r="E9" s="42"/>
      <c r="F9" s="42"/>
      <c r="G9" s="42"/>
      <c r="H9" s="42"/>
      <c r="I9" s="42" t="s">
        <v>24</v>
      </c>
      <c r="J9" s="42"/>
      <c r="K9" s="42"/>
      <c r="L9" s="42"/>
      <c r="M9" s="42"/>
      <c r="N9" s="42"/>
      <c r="O9" s="42"/>
      <c r="P9" s="42" t="s">
        <v>26</v>
      </c>
      <c r="Q9" s="42"/>
      <c r="R9" s="42"/>
      <c r="S9" s="42"/>
      <c r="T9" s="42"/>
      <c r="U9" s="42"/>
      <c r="V9" s="42"/>
      <c r="W9" s="42" t="s">
        <v>27</v>
      </c>
      <c r="X9" s="42"/>
      <c r="Y9" s="42"/>
      <c r="Z9" s="42"/>
      <c r="AA9" s="42"/>
      <c r="AB9" s="42"/>
      <c r="AC9" s="42"/>
      <c r="AD9" s="42" t="s">
        <v>28</v>
      </c>
      <c r="AE9" s="42"/>
      <c r="AF9" s="42"/>
      <c r="AG9" s="42"/>
      <c r="AH9" s="42"/>
      <c r="AI9" s="42"/>
      <c r="AJ9" s="42"/>
      <c r="AK9" s="3"/>
      <c r="AL9" s="42" t="s">
        <v>30</v>
      </c>
      <c r="AM9" s="42"/>
      <c r="AN9" s="42"/>
      <c r="AO9" s="42"/>
      <c r="AP9" s="42"/>
      <c r="AQ9" s="42"/>
      <c r="AR9" s="42"/>
      <c r="AS9" s="42"/>
      <c r="AT9" s="42" t="s">
        <v>34</v>
      </c>
      <c r="AU9" s="42"/>
      <c r="AV9" s="42"/>
      <c r="AW9" s="42"/>
      <c r="AX9" s="42"/>
      <c r="AY9" s="42"/>
      <c r="AZ9" s="42"/>
      <c r="BA9" s="42"/>
      <c r="BB9" s="42" t="s">
        <v>36</v>
      </c>
      <c r="BC9" s="42"/>
      <c r="BD9" s="42"/>
      <c r="BE9" s="42"/>
      <c r="BF9" s="42"/>
      <c r="BG9" s="42"/>
      <c r="BH9" s="42"/>
      <c r="BI9" s="42"/>
      <c r="BJ9" s="3"/>
      <c r="BK9" s="3"/>
      <c r="BL9" s="49" t="s">
        <v>38</v>
      </c>
      <c r="BM9" s="50"/>
      <c r="BN9" s="17" t="s">
        <v>9</v>
      </c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4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14.6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45">
        <f>データ!R6</f>
        <v>1976</v>
      </c>
      <c r="AE10" s="45"/>
      <c r="AF10" s="45"/>
      <c r="AG10" s="45"/>
      <c r="AH10" s="45"/>
      <c r="AI10" s="45"/>
      <c r="AJ10" s="45"/>
      <c r="AK10" s="2"/>
      <c r="AL10" s="45">
        <f>データ!V6</f>
        <v>11469</v>
      </c>
      <c r="AM10" s="45"/>
      <c r="AN10" s="45"/>
      <c r="AO10" s="45"/>
      <c r="AP10" s="45"/>
      <c r="AQ10" s="45"/>
      <c r="AR10" s="45"/>
      <c r="AS10" s="45"/>
      <c r="AT10" s="46">
        <f>データ!W6</f>
        <v>4.33</v>
      </c>
      <c r="AU10" s="46"/>
      <c r="AV10" s="46"/>
      <c r="AW10" s="46"/>
      <c r="AX10" s="46"/>
      <c r="AY10" s="46"/>
      <c r="AZ10" s="46"/>
      <c r="BA10" s="46"/>
      <c r="BB10" s="46">
        <f>データ!X6</f>
        <v>2648.73</v>
      </c>
      <c r="BC10" s="46"/>
      <c r="BD10" s="46"/>
      <c r="BE10" s="46"/>
      <c r="BF10" s="46"/>
      <c r="BG10" s="46"/>
      <c r="BH10" s="46"/>
      <c r="BI10" s="46"/>
      <c r="BJ10" s="2"/>
      <c r="BK10" s="2"/>
      <c r="BL10" s="51" t="s">
        <v>16</v>
      </c>
      <c r="BM10" s="52"/>
      <c r="BN10" s="18" t="s">
        <v>39</v>
      </c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13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41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12"/>
      <c r="BK16" s="2"/>
      <c r="BL16" s="69" t="s">
        <v>122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12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12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12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12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12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4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12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12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12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12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2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2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2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2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2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2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2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2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4"/>
      <c r="C34" s="68" t="s">
        <v>43</v>
      </c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11"/>
      <c r="R34" s="68" t="s">
        <v>45</v>
      </c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11"/>
      <c r="AG34" s="68" t="s">
        <v>0</v>
      </c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11"/>
      <c r="AV34" s="68" t="s">
        <v>46</v>
      </c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12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4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11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11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11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12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2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2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2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2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2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2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2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2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12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12"/>
      <c r="BK45" s="2"/>
      <c r="BL45" s="62" t="s">
        <v>33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12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12"/>
      <c r="BK47" s="2"/>
      <c r="BL47" s="69" t="s">
        <v>120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4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12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4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12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4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12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4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12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4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12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4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12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4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12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4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12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4"/>
      <c r="C56" s="68" t="s">
        <v>50</v>
      </c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11"/>
      <c r="R56" s="68" t="s">
        <v>19</v>
      </c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11"/>
      <c r="AG56" s="68" t="s">
        <v>51</v>
      </c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11"/>
      <c r="AV56" s="68" t="s">
        <v>52</v>
      </c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12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4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11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11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11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12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4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11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11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11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12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5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3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59" t="s">
        <v>48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4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12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4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12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4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12"/>
      <c r="BK64" s="2"/>
      <c r="BL64" s="62" t="s">
        <v>49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4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12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4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12"/>
      <c r="BK66" s="2"/>
      <c r="BL66" s="69" t="s">
        <v>121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4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12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4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12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4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12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4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12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4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12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4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12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4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12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4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12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4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12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4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12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4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12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4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12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4"/>
      <c r="C79" s="68" t="s">
        <v>20</v>
      </c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11"/>
      <c r="V79" s="11"/>
      <c r="W79" s="68" t="s">
        <v>53</v>
      </c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L79" s="68"/>
      <c r="AM79" s="68"/>
      <c r="AN79" s="68"/>
      <c r="AO79" s="11"/>
      <c r="AP79" s="11"/>
      <c r="AQ79" s="68" t="s">
        <v>55</v>
      </c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  <c r="BH79" s="68"/>
      <c r="BI79" s="7"/>
      <c r="BJ79" s="12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4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11"/>
      <c r="V80" s="11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11"/>
      <c r="AP80" s="11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7"/>
      <c r="BJ80" s="12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4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7"/>
      <c r="V81" s="7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7"/>
      <c r="AP81" s="7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7"/>
      <c r="BJ81" s="12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5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3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40</v>
      </c>
    </row>
    <row r="84" spans="1:78" x14ac:dyDescent="0.15">
      <c r="C84" s="2" t="s">
        <v>4</v>
      </c>
    </row>
    <row r="85" spans="1:78" hidden="1" x14ac:dyDescent="0.15">
      <c r="B85" s="6" t="s">
        <v>6</v>
      </c>
      <c r="C85" s="6"/>
      <c r="D85" s="6"/>
      <c r="E85" s="6" t="s">
        <v>56</v>
      </c>
      <c r="F85" s="6" t="s">
        <v>32</v>
      </c>
      <c r="G85" s="6" t="s">
        <v>58</v>
      </c>
      <c r="H85" s="6" t="s">
        <v>59</v>
      </c>
      <c r="I85" s="6" t="s">
        <v>61</v>
      </c>
      <c r="J85" s="6" t="s">
        <v>29</v>
      </c>
      <c r="K85" s="6" t="s">
        <v>62</v>
      </c>
      <c r="L85" s="6" t="s">
        <v>54</v>
      </c>
      <c r="M85" s="6" t="s">
        <v>42</v>
      </c>
      <c r="N85" s="6" t="s">
        <v>57</v>
      </c>
      <c r="O85" s="6" t="s">
        <v>31</v>
      </c>
    </row>
    <row r="86" spans="1:78" hidden="1" x14ac:dyDescent="0.15">
      <c r="B86" s="6"/>
      <c r="C86" s="6"/>
      <c r="D86" s="6"/>
      <c r="E86" s="6" t="str">
        <f>データ!AI6</f>
        <v/>
      </c>
      <c r="F86" s="6" t="s">
        <v>64</v>
      </c>
      <c r="G86" s="6" t="s">
        <v>64</v>
      </c>
      <c r="H86" s="6" t="str">
        <f>データ!BP6</f>
        <v>【1,225.44】</v>
      </c>
      <c r="I86" s="6" t="str">
        <f>データ!CA6</f>
        <v>【75.58】</v>
      </c>
      <c r="J86" s="6" t="str">
        <f>データ!CL6</f>
        <v>【215.23】</v>
      </c>
      <c r="K86" s="6" t="str">
        <f>データ!CW6</f>
        <v>【42.66】</v>
      </c>
      <c r="L86" s="6" t="str">
        <f>データ!DH6</f>
        <v>【82.67】</v>
      </c>
      <c r="M86" s="6" t="s">
        <v>64</v>
      </c>
      <c r="N86" s="6" t="s">
        <v>64</v>
      </c>
      <c r="O86" s="6" t="str">
        <f>データ!EO6</f>
        <v>【0.10】</v>
      </c>
    </row>
  </sheetData>
  <sheetProtection algorithmName="SHA-512" hashValue="qkEkS9obdGvPswbJ9rhdaxtPmr7YWDGAFSM3dOc/5x+GitOlzP+xauLJ5S7mR9+Go9zLP4KvpgCO72Z/ESK8hA==" saltValue="YlrLfB25CZak0HrFKl+A5Q==" spinCount="100000" sheet="1" objects="1" scenarios="1" formatCells="0" formatColumns="0" formatRows="0"/>
  <mergeCells count="57">
    <mergeCell ref="B60:BJ61"/>
    <mergeCell ref="BL64:BZ65"/>
    <mergeCell ref="C79:T80"/>
    <mergeCell ref="W79:AN80"/>
    <mergeCell ref="AQ79:BH80"/>
    <mergeCell ref="BL47:BZ63"/>
    <mergeCell ref="BL66:BZ82"/>
    <mergeCell ref="BL45:BZ46"/>
    <mergeCell ref="C56:P57"/>
    <mergeCell ref="R56:AE57"/>
    <mergeCell ref="AG56:AT57"/>
    <mergeCell ref="AV56:BI57"/>
    <mergeCell ref="BL11:BZ13"/>
    <mergeCell ref="B14:BJ15"/>
    <mergeCell ref="BL14:BZ15"/>
    <mergeCell ref="C34:P35"/>
    <mergeCell ref="R34:AE35"/>
    <mergeCell ref="AG34:AT35"/>
    <mergeCell ref="AV34:BI35"/>
    <mergeCell ref="BL16:BZ44"/>
    <mergeCell ref="AL10:AS10"/>
    <mergeCell ref="AT10:BA10"/>
    <mergeCell ref="BB10:BI10"/>
    <mergeCell ref="BL10:BM10"/>
    <mergeCell ref="B2:BZ4"/>
    <mergeCell ref="B10:H10"/>
    <mergeCell ref="I10:O10"/>
    <mergeCell ref="P10:V10"/>
    <mergeCell ref="W10:AC10"/>
    <mergeCell ref="AD10:AJ10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AD7:AJ7"/>
    <mergeCell ref="AL7:AS7"/>
    <mergeCell ref="AT7:BA7"/>
    <mergeCell ref="BB7:BI7"/>
    <mergeCell ref="B8:H8"/>
    <mergeCell ref="I8:O8"/>
    <mergeCell ref="P8:V8"/>
    <mergeCell ref="W8:AC8"/>
    <mergeCell ref="AD8:AJ8"/>
    <mergeCell ref="AL8:AS8"/>
    <mergeCell ref="AT8:BA8"/>
    <mergeCell ref="BB8:BI8"/>
    <mergeCell ref="B6:AC6"/>
    <mergeCell ref="B7:H7"/>
    <mergeCell ref="I7:O7"/>
    <mergeCell ref="P7:V7"/>
    <mergeCell ref="W7:AC7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66</v>
      </c>
      <c r="Y1" s="39">
        <v>1</v>
      </c>
      <c r="Z1" s="39">
        <v>1</v>
      </c>
      <c r="AA1" s="39">
        <v>1</v>
      </c>
      <c r="AB1" s="39">
        <v>1</v>
      </c>
      <c r="AC1" s="39">
        <v>1</v>
      </c>
      <c r="AD1" s="39">
        <v>1</v>
      </c>
      <c r="AE1" s="39">
        <v>1</v>
      </c>
      <c r="AF1" s="39">
        <v>1</v>
      </c>
      <c r="AG1" s="39">
        <v>1</v>
      </c>
      <c r="AH1" s="39">
        <v>1</v>
      </c>
      <c r="AI1" s="39"/>
      <c r="AJ1" s="39">
        <v>1</v>
      </c>
      <c r="AK1" s="39">
        <v>1</v>
      </c>
      <c r="AL1" s="39">
        <v>1</v>
      </c>
      <c r="AM1" s="39">
        <v>1</v>
      </c>
      <c r="AN1" s="39">
        <v>1</v>
      </c>
      <c r="AO1" s="39">
        <v>1</v>
      </c>
      <c r="AP1" s="39">
        <v>1</v>
      </c>
      <c r="AQ1" s="39">
        <v>1</v>
      </c>
      <c r="AR1" s="39">
        <v>1</v>
      </c>
      <c r="AS1" s="39">
        <v>1</v>
      </c>
      <c r="AT1" s="39"/>
      <c r="AU1" s="39">
        <v>1</v>
      </c>
      <c r="AV1" s="39">
        <v>1</v>
      </c>
      <c r="AW1" s="39">
        <v>1</v>
      </c>
      <c r="AX1" s="39">
        <v>1</v>
      </c>
      <c r="AY1" s="39">
        <v>1</v>
      </c>
      <c r="AZ1" s="39">
        <v>1</v>
      </c>
      <c r="BA1" s="39">
        <v>1</v>
      </c>
      <c r="BB1" s="39">
        <v>1</v>
      </c>
      <c r="BC1" s="39">
        <v>1</v>
      </c>
      <c r="BD1" s="39">
        <v>1</v>
      </c>
      <c r="BE1" s="39"/>
      <c r="BF1" s="39">
        <v>1</v>
      </c>
      <c r="BG1" s="39">
        <v>1</v>
      </c>
      <c r="BH1" s="39">
        <v>1</v>
      </c>
      <c r="BI1" s="39">
        <v>1</v>
      </c>
      <c r="BJ1" s="39">
        <v>1</v>
      </c>
      <c r="BK1" s="39">
        <v>1</v>
      </c>
      <c r="BL1" s="39">
        <v>1</v>
      </c>
      <c r="BM1" s="39">
        <v>1</v>
      </c>
      <c r="BN1" s="39">
        <v>1</v>
      </c>
      <c r="BO1" s="39">
        <v>1</v>
      </c>
      <c r="BP1" s="39"/>
      <c r="BQ1" s="39">
        <v>1</v>
      </c>
      <c r="BR1" s="39">
        <v>1</v>
      </c>
      <c r="BS1" s="39">
        <v>1</v>
      </c>
      <c r="BT1" s="39">
        <v>1</v>
      </c>
      <c r="BU1" s="39">
        <v>1</v>
      </c>
      <c r="BV1" s="39">
        <v>1</v>
      </c>
      <c r="BW1" s="39">
        <v>1</v>
      </c>
      <c r="BX1" s="39">
        <v>1</v>
      </c>
      <c r="BY1" s="39">
        <v>1</v>
      </c>
      <c r="BZ1" s="39">
        <v>1</v>
      </c>
      <c r="CA1" s="39"/>
      <c r="CB1" s="39">
        <v>1</v>
      </c>
      <c r="CC1" s="39">
        <v>1</v>
      </c>
      <c r="CD1" s="39">
        <v>1</v>
      </c>
      <c r="CE1" s="39">
        <v>1</v>
      </c>
      <c r="CF1" s="39">
        <v>1</v>
      </c>
      <c r="CG1" s="39">
        <v>1</v>
      </c>
      <c r="CH1" s="39">
        <v>1</v>
      </c>
      <c r="CI1" s="39">
        <v>1</v>
      </c>
      <c r="CJ1" s="39">
        <v>1</v>
      </c>
      <c r="CK1" s="39">
        <v>1</v>
      </c>
      <c r="CL1" s="39"/>
      <c r="CM1" s="39">
        <v>1</v>
      </c>
      <c r="CN1" s="39">
        <v>1</v>
      </c>
      <c r="CO1" s="39">
        <v>1</v>
      </c>
      <c r="CP1" s="39">
        <v>1</v>
      </c>
      <c r="CQ1" s="39">
        <v>1</v>
      </c>
      <c r="CR1" s="39">
        <v>1</v>
      </c>
      <c r="CS1" s="39">
        <v>1</v>
      </c>
      <c r="CT1" s="39">
        <v>1</v>
      </c>
      <c r="CU1" s="39">
        <v>1</v>
      </c>
      <c r="CV1" s="39">
        <v>1</v>
      </c>
      <c r="CW1" s="39"/>
      <c r="CX1" s="39">
        <v>1</v>
      </c>
      <c r="CY1" s="39">
        <v>1</v>
      </c>
      <c r="CZ1" s="39">
        <v>1</v>
      </c>
      <c r="DA1" s="39">
        <v>1</v>
      </c>
      <c r="DB1" s="39">
        <v>1</v>
      </c>
      <c r="DC1" s="39">
        <v>1</v>
      </c>
      <c r="DD1" s="39">
        <v>1</v>
      </c>
      <c r="DE1" s="39">
        <v>1</v>
      </c>
      <c r="DF1" s="39">
        <v>1</v>
      </c>
      <c r="DG1" s="39">
        <v>1</v>
      </c>
      <c r="DH1" s="39"/>
      <c r="DI1" s="39">
        <v>1</v>
      </c>
      <c r="DJ1" s="39">
        <v>1</v>
      </c>
      <c r="DK1" s="39">
        <v>1</v>
      </c>
      <c r="DL1" s="39">
        <v>1</v>
      </c>
      <c r="DM1" s="39">
        <v>1</v>
      </c>
      <c r="DN1" s="39">
        <v>1</v>
      </c>
      <c r="DO1" s="39">
        <v>1</v>
      </c>
      <c r="DP1" s="39">
        <v>1</v>
      </c>
      <c r="DQ1" s="39">
        <v>1</v>
      </c>
      <c r="DR1" s="39">
        <v>1</v>
      </c>
      <c r="DS1" s="39"/>
      <c r="DT1" s="39">
        <v>1</v>
      </c>
      <c r="DU1" s="39">
        <v>1</v>
      </c>
      <c r="DV1" s="39">
        <v>1</v>
      </c>
      <c r="DW1" s="39">
        <v>1</v>
      </c>
      <c r="DX1" s="39">
        <v>1</v>
      </c>
      <c r="DY1" s="39">
        <v>1</v>
      </c>
      <c r="DZ1" s="39">
        <v>1</v>
      </c>
      <c r="EA1" s="39">
        <v>1</v>
      </c>
      <c r="EB1" s="39">
        <v>1</v>
      </c>
      <c r="EC1" s="39">
        <v>1</v>
      </c>
      <c r="ED1" s="39"/>
      <c r="EE1" s="39">
        <v>1</v>
      </c>
      <c r="EF1" s="39">
        <v>1</v>
      </c>
      <c r="EG1" s="39">
        <v>1</v>
      </c>
      <c r="EH1" s="39">
        <v>1</v>
      </c>
      <c r="EI1" s="39">
        <v>1</v>
      </c>
      <c r="EJ1" s="39">
        <v>1</v>
      </c>
      <c r="EK1" s="39">
        <v>1</v>
      </c>
      <c r="EL1" s="39">
        <v>1</v>
      </c>
      <c r="EM1" s="39">
        <v>1</v>
      </c>
      <c r="EN1" s="39">
        <v>1</v>
      </c>
      <c r="EO1" s="39"/>
    </row>
    <row r="2" spans="1:145" x14ac:dyDescent="0.15">
      <c r="A2" s="27" t="s">
        <v>67</v>
      </c>
      <c r="B2" s="27">
        <f t="shared" ref="B2:EO2" si="0">COLUMN()-1</f>
        <v>1</v>
      </c>
      <c r="C2" s="27">
        <f t="shared" si="0"/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si="0"/>
        <v>71</v>
      </c>
      <c r="BU2" s="27">
        <f t="shared" si="0"/>
        <v>72</v>
      </c>
      <c r="BV2" s="27">
        <f t="shared" si="0"/>
        <v>73</v>
      </c>
      <c r="BW2" s="27">
        <f t="shared" si="0"/>
        <v>74</v>
      </c>
      <c r="BX2" s="27">
        <f t="shared" si="0"/>
        <v>75</v>
      </c>
      <c r="BY2" s="27">
        <f t="shared" si="0"/>
        <v>76</v>
      </c>
      <c r="BZ2" s="27">
        <f t="shared" si="0"/>
        <v>77</v>
      </c>
      <c r="CA2" s="27">
        <f t="shared" si="0"/>
        <v>78</v>
      </c>
      <c r="CB2" s="27">
        <f t="shared" si="0"/>
        <v>79</v>
      </c>
      <c r="CC2" s="27">
        <f t="shared" si="0"/>
        <v>80</v>
      </c>
      <c r="CD2" s="27">
        <f t="shared" si="0"/>
        <v>81</v>
      </c>
      <c r="CE2" s="27">
        <f t="shared" si="0"/>
        <v>82</v>
      </c>
      <c r="CF2" s="27">
        <f t="shared" si="0"/>
        <v>83</v>
      </c>
      <c r="CG2" s="27">
        <f t="shared" si="0"/>
        <v>84</v>
      </c>
      <c r="CH2" s="27">
        <f t="shared" si="0"/>
        <v>85</v>
      </c>
      <c r="CI2" s="27">
        <f t="shared" si="0"/>
        <v>86</v>
      </c>
      <c r="CJ2" s="27">
        <f t="shared" si="0"/>
        <v>87</v>
      </c>
      <c r="CK2" s="27">
        <f t="shared" si="0"/>
        <v>88</v>
      </c>
      <c r="CL2" s="27">
        <f t="shared" si="0"/>
        <v>89</v>
      </c>
      <c r="CM2" s="27">
        <f t="shared" si="0"/>
        <v>90</v>
      </c>
      <c r="CN2" s="27">
        <f t="shared" si="0"/>
        <v>91</v>
      </c>
      <c r="CO2" s="27">
        <f t="shared" si="0"/>
        <v>92</v>
      </c>
      <c r="CP2" s="27">
        <f t="shared" si="0"/>
        <v>93</v>
      </c>
      <c r="CQ2" s="27">
        <f t="shared" si="0"/>
        <v>94</v>
      </c>
      <c r="CR2" s="27">
        <f t="shared" si="0"/>
        <v>95</v>
      </c>
      <c r="CS2" s="27">
        <f t="shared" si="0"/>
        <v>96</v>
      </c>
      <c r="CT2" s="27">
        <f t="shared" si="0"/>
        <v>97</v>
      </c>
      <c r="CU2" s="27">
        <f t="shared" si="0"/>
        <v>98</v>
      </c>
      <c r="CV2" s="27">
        <f t="shared" si="0"/>
        <v>99</v>
      </c>
      <c r="CW2" s="27">
        <f t="shared" si="0"/>
        <v>100</v>
      </c>
      <c r="CX2" s="27">
        <f t="shared" si="0"/>
        <v>101</v>
      </c>
      <c r="CY2" s="27">
        <f t="shared" si="0"/>
        <v>102</v>
      </c>
      <c r="CZ2" s="27">
        <f t="shared" si="0"/>
        <v>103</v>
      </c>
      <c r="DA2" s="27">
        <f t="shared" si="0"/>
        <v>104</v>
      </c>
      <c r="DB2" s="27">
        <f t="shared" si="0"/>
        <v>105</v>
      </c>
      <c r="DC2" s="27">
        <f t="shared" si="0"/>
        <v>106</v>
      </c>
      <c r="DD2" s="27">
        <f t="shared" si="0"/>
        <v>107</v>
      </c>
      <c r="DE2" s="27">
        <f t="shared" si="0"/>
        <v>108</v>
      </c>
      <c r="DF2" s="27">
        <f t="shared" si="0"/>
        <v>109</v>
      </c>
      <c r="DG2" s="27">
        <f t="shared" si="0"/>
        <v>110</v>
      </c>
      <c r="DH2" s="27">
        <f t="shared" si="0"/>
        <v>111</v>
      </c>
      <c r="DI2" s="27">
        <f t="shared" si="0"/>
        <v>112</v>
      </c>
      <c r="DJ2" s="27">
        <f t="shared" si="0"/>
        <v>113</v>
      </c>
      <c r="DK2" s="27">
        <f t="shared" si="0"/>
        <v>114</v>
      </c>
      <c r="DL2" s="27">
        <f t="shared" si="0"/>
        <v>115</v>
      </c>
      <c r="DM2" s="27">
        <f t="shared" si="0"/>
        <v>116</v>
      </c>
      <c r="DN2" s="27">
        <f t="shared" si="0"/>
        <v>117</v>
      </c>
      <c r="DO2" s="27">
        <f t="shared" si="0"/>
        <v>118</v>
      </c>
      <c r="DP2" s="27">
        <f t="shared" si="0"/>
        <v>119</v>
      </c>
      <c r="DQ2" s="27">
        <f t="shared" si="0"/>
        <v>120</v>
      </c>
      <c r="DR2" s="27">
        <f t="shared" si="0"/>
        <v>121</v>
      </c>
      <c r="DS2" s="27">
        <f t="shared" si="0"/>
        <v>122</v>
      </c>
      <c r="DT2" s="27">
        <f t="shared" si="0"/>
        <v>123</v>
      </c>
      <c r="DU2" s="27">
        <f t="shared" si="0"/>
        <v>124</v>
      </c>
      <c r="DV2" s="27">
        <f t="shared" si="0"/>
        <v>125</v>
      </c>
      <c r="DW2" s="27">
        <f t="shared" si="0"/>
        <v>126</v>
      </c>
      <c r="DX2" s="27">
        <f t="shared" si="0"/>
        <v>127</v>
      </c>
      <c r="DY2" s="27">
        <f t="shared" si="0"/>
        <v>128</v>
      </c>
      <c r="DZ2" s="27">
        <f t="shared" si="0"/>
        <v>129</v>
      </c>
      <c r="EA2" s="27">
        <f t="shared" si="0"/>
        <v>130</v>
      </c>
      <c r="EB2" s="27">
        <f t="shared" si="0"/>
        <v>131</v>
      </c>
      <c r="EC2" s="27">
        <f t="shared" si="0"/>
        <v>132</v>
      </c>
      <c r="ED2" s="27">
        <f t="shared" si="0"/>
        <v>133</v>
      </c>
      <c r="EE2" s="27">
        <f t="shared" si="0"/>
        <v>134</v>
      </c>
      <c r="EF2" s="27">
        <f t="shared" si="0"/>
        <v>135</v>
      </c>
      <c r="EG2" s="27">
        <f t="shared" si="0"/>
        <v>136</v>
      </c>
      <c r="EH2" s="27">
        <f t="shared" si="0"/>
        <v>137</v>
      </c>
      <c r="EI2" s="27">
        <f t="shared" si="0"/>
        <v>138</v>
      </c>
      <c r="EJ2" s="27">
        <f t="shared" si="0"/>
        <v>139</v>
      </c>
      <c r="EK2" s="27">
        <f t="shared" si="0"/>
        <v>140</v>
      </c>
      <c r="EL2" s="27">
        <f t="shared" si="0"/>
        <v>141</v>
      </c>
      <c r="EM2" s="27">
        <f t="shared" si="0"/>
        <v>142</v>
      </c>
      <c r="EN2" s="27">
        <f t="shared" si="0"/>
        <v>143</v>
      </c>
      <c r="EO2" s="27">
        <f t="shared" si="0"/>
        <v>144</v>
      </c>
    </row>
    <row r="3" spans="1:145" x14ac:dyDescent="0.15">
      <c r="A3" s="27" t="s">
        <v>44</v>
      </c>
      <c r="B3" s="29" t="s">
        <v>63</v>
      </c>
      <c r="C3" s="29" t="s">
        <v>47</v>
      </c>
      <c r="D3" s="29" t="s">
        <v>23</v>
      </c>
      <c r="E3" s="29" t="s">
        <v>37</v>
      </c>
      <c r="F3" s="29" t="s">
        <v>60</v>
      </c>
      <c r="G3" s="29" t="s">
        <v>68</v>
      </c>
      <c r="H3" s="77" t="s">
        <v>10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75" t="s">
        <v>69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48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7" t="s">
        <v>70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71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72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73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74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75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76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77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78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79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80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81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7" t="s">
        <v>82</v>
      </c>
      <c r="B5" s="31"/>
      <c r="C5" s="31"/>
      <c r="D5" s="31"/>
      <c r="E5" s="31"/>
      <c r="F5" s="31"/>
      <c r="G5" s="31"/>
      <c r="H5" s="35" t="s">
        <v>83</v>
      </c>
      <c r="I5" s="35" t="s">
        <v>84</v>
      </c>
      <c r="J5" s="35" t="s">
        <v>85</v>
      </c>
      <c r="K5" s="35" t="s">
        <v>86</v>
      </c>
      <c r="L5" s="35" t="s">
        <v>87</v>
      </c>
      <c r="M5" s="35" t="s">
        <v>14</v>
      </c>
      <c r="N5" s="35" t="s">
        <v>3</v>
      </c>
      <c r="O5" s="35" t="s">
        <v>88</v>
      </c>
      <c r="P5" s="35" t="s">
        <v>89</v>
      </c>
      <c r="Q5" s="35" t="s">
        <v>90</v>
      </c>
      <c r="R5" s="35" t="s">
        <v>91</v>
      </c>
      <c r="S5" s="35" t="s">
        <v>65</v>
      </c>
      <c r="T5" s="35" t="s">
        <v>92</v>
      </c>
      <c r="U5" s="35" t="s">
        <v>93</v>
      </c>
      <c r="V5" s="35" t="s">
        <v>94</v>
      </c>
      <c r="W5" s="35" t="s">
        <v>95</v>
      </c>
      <c r="X5" s="35" t="s">
        <v>96</v>
      </c>
      <c r="Y5" s="35" t="s">
        <v>35</v>
      </c>
      <c r="Z5" s="35" t="s">
        <v>97</v>
      </c>
      <c r="AA5" s="35" t="s">
        <v>98</v>
      </c>
      <c r="AB5" s="35" t="s">
        <v>99</v>
      </c>
      <c r="AC5" s="35" t="s">
        <v>100</v>
      </c>
      <c r="AD5" s="35" t="s">
        <v>101</v>
      </c>
      <c r="AE5" s="35" t="s">
        <v>102</v>
      </c>
      <c r="AF5" s="35" t="s">
        <v>103</v>
      </c>
      <c r="AG5" s="35" t="s">
        <v>104</v>
      </c>
      <c r="AH5" s="35" t="s">
        <v>105</v>
      </c>
      <c r="AI5" s="35" t="s">
        <v>6</v>
      </c>
      <c r="AJ5" s="35" t="s">
        <v>35</v>
      </c>
      <c r="AK5" s="35" t="s">
        <v>97</v>
      </c>
      <c r="AL5" s="35" t="s">
        <v>98</v>
      </c>
      <c r="AM5" s="35" t="s">
        <v>99</v>
      </c>
      <c r="AN5" s="35" t="s">
        <v>100</v>
      </c>
      <c r="AO5" s="35" t="s">
        <v>101</v>
      </c>
      <c r="AP5" s="35" t="s">
        <v>102</v>
      </c>
      <c r="AQ5" s="35" t="s">
        <v>103</v>
      </c>
      <c r="AR5" s="35" t="s">
        <v>104</v>
      </c>
      <c r="AS5" s="35" t="s">
        <v>105</v>
      </c>
      <c r="AT5" s="35" t="s">
        <v>106</v>
      </c>
      <c r="AU5" s="35" t="s">
        <v>35</v>
      </c>
      <c r="AV5" s="35" t="s">
        <v>97</v>
      </c>
      <c r="AW5" s="35" t="s">
        <v>98</v>
      </c>
      <c r="AX5" s="35" t="s">
        <v>99</v>
      </c>
      <c r="AY5" s="35" t="s">
        <v>100</v>
      </c>
      <c r="AZ5" s="35" t="s">
        <v>101</v>
      </c>
      <c r="BA5" s="35" t="s">
        <v>102</v>
      </c>
      <c r="BB5" s="35" t="s">
        <v>103</v>
      </c>
      <c r="BC5" s="35" t="s">
        <v>104</v>
      </c>
      <c r="BD5" s="35" t="s">
        <v>105</v>
      </c>
      <c r="BE5" s="35" t="s">
        <v>106</v>
      </c>
      <c r="BF5" s="35" t="s">
        <v>35</v>
      </c>
      <c r="BG5" s="35" t="s">
        <v>97</v>
      </c>
      <c r="BH5" s="35" t="s">
        <v>98</v>
      </c>
      <c r="BI5" s="35" t="s">
        <v>99</v>
      </c>
      <c r="BJ5" s="35" t="s">
        <v>100</v>
      </c>
      <c r="BK5" s="35" t="s">
        <v>101</v>
      </c>
      <c r="BL5" s="35" t="s">
        <v>102</v>
      </c>
      <c r="BM5" s="35" t="s">
        <v>103</v>
      </c>
      <c r="BN5" s="35" t="s">
        <v>104</v>
      </c>
      <c r="BO5" s="35" t="s">
        <v>105</v>
      </c>
      <c r="BP5" s="35" t="s">
        <v>106</v>
      </c>
      <c r="BQ5" s="35" t="s">
        <v>35</v>
      </c>
      <c r="BR5" s="35" t="s">
        <v>97</v>
      </c>
      <c r="BS5" s="35" t="s">
        <v>98</v>
      </c>
      <c r="BT5" s="35" t="s">
        <v>99</v>
      </c>
      <c r="BU5" s="35" t="s">
        <v>100</v>
      </c>
      <c r="BV5" s="35" t="s">
        <v>101</v>
      </c>
      <c r="BW5" s="35" t="s">
        <v>102</v>
      </c>
      <c r="BX5" s="35" t="s">
        <v>103</v>
      </c>
      <c r="BY5" s="35" t="s">
        <v>104</v>
      </c>
      <c r="BZ5" s="35" t="s">
        <v>105</v>
      </c>
      <c r="CA5" s="35" t="s">
        <v>106</v>
      </c>
      <c r="CB5" s="35" t="s">
        <v>35</v>
      </c>
      <c r="CC5" s="35" t="s">
        <v>97</v>
      </c>
      <c r="CD5" s="35" t="s">
        <v>98</v>
      </c>
      <c r="CE5" s="35" t="s">
        <v>99</v>
      </c>
      <c r="CF5" s="35" t="s">
        <v>100</v>
      </c>
      <c r="CG5" s="35" t="s">
        <v>101</v>
      </c>
      <c r="CH5" s="35" t="s">
        <v>102</v>
      </c>
      <c r="CI5" s="35" t="s">
        <v>103</v>
      </c>
      <c r="CJ5" s="35" t="s">
        <v>104</v>
      </c>
      <c r="CK5" s="35" t="s">
        <v>105</v>
      </c>
      <c r="CL5" s="35" t="s">
        <v>106</v>
      </c>
      <c r="CM5" s="35" t="s">
        <v>35</v>
      </c>
      <c r="CN5" s="35" t="s">
        <v>97</v>
      </c>
      <c r="CO5" s="35" t="s">
        <v>98</v>
      </c>
      <c r="CP5" s="35" t="s">
        <v>99</v>
      </c>
      <c r="CQ5" s="35" t="s">
        <v>100</v>
      </c>
      <c r="CR5" s="35" t="s">
        <v>101</v>
      </c>
      <c r="CS5" s="35" t="s">
        <v>102</v>
      </c>
      <c r="CT5" s="35" t="s">
        <v>103</v>
      </c>
      <c r="CU5" s="35" t="s">
        <v>104</v>
      </c>
      <c r="CV5" s="35" t="s">
        <v>105</v>
      </c>
      <c r="CW5" s="35" t="s">
        <v>106</v>
      </c>
      <c r="CX5" s="35" t="s">
        <v>35</v>
      </c>
      <c r="CY5" s="35" t="s">
        <v>97</v>
      </c>
      <c r="CZ5" s="35" t="s">
        <v>98</v>
      </c>
      <c r="DA5" s="35" t="s">
        <v>99</v>
      </c>
      <c r="DB5" s="35" t="s">
        <v>100</v>
      </c>
      <c r="DC5" s="35" t="s">
        <v>101</v>
      </c>
      <c r="DD5" s="35" t="s">
        <v>102</v>
      </c>
      <c r="DE5" s="35" t="s">
        <v>103</v>
      </c>
      <c r="DF5" s="35" t="s">
        <v>104</v>
      </c>
      <c r="DG5" s="35" t="s">
        <v>105</v>
      </c>
      <c r="DH5" s="35" t="s">
        <v>106</v>
      </c>
      <c r="DI5" s="35" t="s">
        <v>35</v>
      </c>
      <c r="DJ5" s="35" t="s">
        <v>97</v>
      </c>
      <c r="DK5" s="35" t="s">
        <v>98</v>
      </c>
      <c r="DL5" s="35" t="s">
        <v>99</v>
      </c>
      <c r="DM5" s="35" t="s">
        <v>100</v>
      </c>
      <c r="DN5" s="35" t="s">
        <v>101</v>
      </c>
      <c r="DO5" s="35" t="s">
        <v>102</v>
      </c>
      <c r="DP5" s="35" t="s">
        <v>103</v>
      </c>
      <c r="DQ5" s="35" t="s">
        <v>104</v>
      </c>
      <c r="DR5" s="35" t="s">
        <v>105</v>
      </c>
      <c r="DS5" s="35" t="s">
        <v>106</v>
      </c>
      <c r="DT5" s="35" t="s">
        <v>35</v>
      </c>
      <c r="DU5" s="35" t="s">
        <v>97</v>
      </c>
      <c r="DV5" s="35" t="s">
        <v>98</v>
      </c>
      <c r="DW5" s="35" t="s">
        <v>99</v>
      </c>
      <c r="DX5" s="35" t="s">
        <v>100</v>
      </c>
      <c r="DY5" s="35" t="s">
        <v>101</v>
      </c>
      <c r="DZ5" s="35" t="s">
        <v>102</v>
      </c>
      <c r="EA5" s="35" t="s">
        <v>103</v>
      </c>
      <c r="EB5" s="35" t="s">
        <v>104</v>
      </c>
      <c r="EC5" s="35" t="s">
        <v>105</v>
      </c>
      <c r="ED5" s="35" t="s">
        <v>106</v>
      </c>
      <c r="EE5" s="35" t="s">
        <v>35</v>
      </c>
      <c r="EF5" s="35" t="s">
        <v>97</v>
      </c>
      <c r="EG5" s="35" t="s">
        <v>98</v>
      </c>
      <c r="EH5" s="35" t="s">
        <v>99</v>
      </c>
      <c r="EI5" s="35" t="s">
        <v>100</v>
      </c>
      <c r="EJ5" s="35" t="s">
        <v>101</v>
      </c>
      <c r="EK5" s="35" t="s">
        <v>102</v>
      </c>
      <c r="EL5" s="35" t="s">
        <v>103</v>
      </c>
      <c r="EM5" s="35" t="s">
        <v>104</v>
      </c>
      <c r="EN5" s="35" t="s">
        <v>105</v>
      </c>
      <c r="EO5" s="35" t="s">
        <v>106</v>
      </c>
    </row>
    <row r="6" spans="1:145" s="26" customFormat="1" x14ac:dyDescent="0.15">
      <c r="A6" s="27" t="s">
        <v>107</v>
      </c>
      <c r="B6" s="32">
        <f t="shared" ref="B6:X6" si="1">B7</f>
        <v>2017</v>
      </c>
      <c r="C6" s="32">
        <f t="shared" si="1"/>
        <v>102083</v>
      </c>
      <c r="D6" s="32">
        <f t="shared" si="1"/>
        <v>47</v>
      </c>
      <c r="E6" s="32">
        <f t="shared" si="1"/>
        <v>17</v>
      </c>
      <c r="F6" s="32">
        <f t="shared" si="1"/>
        <v>4</v>
      </c>
      <c r="G6" s="32">
        <f t="shared" si="1"/>
        <v>0</v>
      </c>
      <c r="H6" s="32" t="str">
        <f t="shared" si="1"/>
        <v>群馬県　渋川市</v>
      </c>
      <c r="I6" s="32" t="str">
        <f t="shared" si="1"/>
        <v>法非適用</v>
      </c>
      <c r="J6" s="32" t="str">
        <f t="shared" si="1"/>
        <v>下水道事業</v>
      </c>
      <c r="K6" s="32" t="str">
        <f t="shared" si="1"/>
        <v>特定環境保全公共下水道</v>
      </c>
      <c r="L6" s="32" t="str">
        <f t="shared" si="1"/>
        <v>D2</v>
      </c>
      <c r="M6" s="32" t="str">
        <f t="shared" si="1"/>
        <v>非設置</v>
      </c>
      <c r="N6" s="36" t="str">
        <f t="shared" si="1"/>
        <v>-</v>
      </c>
      <c r="O6" s="36" t="str">
        <f t="shared" si="1"/>
        <v>該当数値なし</v>
      </c>
      <c r="P6" s="36">
        <f t="shared" si="1"/>
        <v>14.6</v>
      </c>
      <c r="Q6" s="36">
        <f t="shared" si="1"/>
        <v>100</v>
      </c>
      <c r="R6" s="36">
        <f t="shared" si="1"/>
        <v>1976</v>
      </c>
      <c r="S6" s="36">
        <f t="shared" si="1"/>
        <v>78973</v>
      </c>
      <c r="T6" s="36">
        <f t="shared" si="1"/>
        <v>240.27</v>
      </c>
      <c r="U6" s="36">
        <f t="shared" si="1"/>
        <v>328.68</v>
      </c>
      <c r="V6" s="36">
        <f t="shared" si="1"/>
        <v>11469</v>
      </c>
      <c r="W6" s="36">
        <f t="shared" si="1"/>
        <v>4.33</v>
      </c>
      <c r="X6" s="36">
        <f t="shared" si="1"/>
        <v>2648.73</v>
      </c>
      <c r="Y6" s="40">
        <f t="shared" ref="Y6:AH6" si="2">IF(Y7="",NA(),Y7)</f>
        <v>75.489999999999995</v>
      </c>
      <c r="Z6" s="40">
        <f t="shared" si="2"/>
        <v>67.53</v>
      </c>
      <c r="AA6" s="40">
        <f t="shared" si="2"/>
        <v>66.790000000000006</v>
      </c>
      <c r="AB6" s="40">
        <f t="shared" si="2"/>
        <v>73.099999999999994</v>
      </c>
      <c r="AC6" s="40">
        <f t="shared" si="2"/>
        <v>73.72</v>
      </c>
      <c r="AD6" s="36" t="e">
        <f t="shared" si="2"/>
        <v>#N/A</v>
      </c>
      <c r="AE6" s="36" t="e">
        <f t="shared" si="2"/>
        <v>#N/A</v>
      </c>
      <c r="AF6" s="36" t="e">
        <f t="shared" si="2"/>
        <v>#N/A</v>
      </c>
      <c r="AG6" s="36" t="e">
        <f t="shared" si="2"/>
        <v>#N/A</v>
      </c>
      <c r="AH6" s="36" t="e">
        <f t="shared" si="2"/>
        <v>#N/A</v>
      </c>
      <c r="AI6" s="36" t="str">
        <f>IF(AI7="","",IF(AI7="-","【-】","【"&amp;SUBSTITUTE(TEXT(AI7,"#,##0.00"),"-","△")&amp;"】"))</f>
        <v/>
      </c>
      <c r="AJ6" s="36" t="e">
        <f t="shared" ref="AJ6:AS6" si="3">IF(AJ7="",NA(),AJ7)</f>
        <v>#N/A</v>
      </c>
      <c r="AK6" s="36" t="e">
        <f t="shared" si="3"/>
        <v>#N/A</v>
      </c>
      <c r="AL6" s="36" t="e">
        <f t="shared" si="3"/>
        <v>#N/A</v>
      </c>
      <c r="AM6" s="36" t="e">
        <f t="shared" si="3"/>
        <v>#N/A</v>
      </c>
      <c r="AN6" s="36" t="e">
        <f t="shared" si="3"/>
        <v>#N/A</v>
      </c>
      <c r="AO6" s="36" t="e">
        <f t="shared" si="3"/>
        <v>#N/A</v>
      </c>
      <c r="AP6" s="36" t="e">
        <f t="shared" si="3"/>
        <v>#N/A</v>
      </c>
      <c r="AQ6" s="36" t="e">
        <f t="shared" si="3"/>
        <v>#N/A</v>
      </c>
      <c r="AR6" s="36" t="e">
        <f t="shared" si="3"/>
        <v>#N/A</v>
      </c>
      <c r="AS6" s="36" t="e">
        <f t="shared" si="3"/>
        <v>#N/A</v>
      </c>
      <c r="AT6" s="36" t="str">
        <f>IF(AT7="","",IF(AT7="-","【-】","【"&amp;SUBSTITUTE(TEXT(AT7,"#,##0.00"),"-","△")&amp;"】"))</f>
        <v/>
      </c>
      <c r="AU6" s="36" t="e">
        <f t="shared" ref="AU6:BD6" si="4">IF(AU7="",NA(),AU7)</f>
        <v>#N/A</v>
      </c>
      <c r="AV6" s="36" t="e">
        <f t="shared" si="4"/>
        <v>#N/A</v>
      </c>
      <c r="AW6" s="36" t="e">
        <f t="shared" si="4"/>
        <v>#N/A</v>
      </c>
      <c r="AX6" s="36" t="e">
        <f t="shared" si="4"/>
        <v>#N/A</v>
      </c>
      <c r="AY6" s="36" t="e">
        <f t="shared" si="4"/>
        <v>#N/A</v>
      </c>
      <c r="AZ6" s="36" t="e">
        <f t="shared" si="4"/>
        <v>#N/A</v>
      </c>
      <c r="BA6" s="36" t="e">
        <f t="shared" si="4"/>
        <v>#N/A</v>
      </c>
      <c r="BB6" s="36" t="e">
        <f t="shared" si="4"/>
        <v>#N/A</v>
      </c>
      <c r="BC6" s="36" t="e">
        <f t="shared" si="4"/>
        <v>#N/A</v>
      </c>
      <c r="BD6" s="36" t="e">
        <f t="shared" si="4"/>
        <v>#N/A</v>
      </c>
      <c r="BE6" s="36" t="str">
        <f>IF(BE7="","",IF(BE7="-","【-】","【"&amp;SUBSTITUTE(TEXT(BE7,"#,##0.00"),"-","△")&amp;"】"))</f>
        <v/>
      </c>
      <c r="BF6" s="40">
        <f t="shared" ref="BF6:BO6" si="5">IF(BF7="",NA(),BF7)</f>
        <v>1234.8</v>
      </c>
      <c r="BG6" s="40">
        <f t="shared" si="5"/>
        <v>1836.25</v>
      </c>
      <c r="BH6" s="40">
        <f t="shared" si="5"/>
        <v>1607.71</v>
      </c>
      <c r="BI6" s="40">
        <f t="shared" si="5"/>
        <v>1180.3800000000001</v>
      </c>
      <c r="BJ6" s="40">
        <f t="shared" si="5"/>
        <v>1361.94</v>
      </c>
      <c r="BK6" s="40">
        <f t="shared" si="5"/>
        <v>1569.13</v>
      </c>
      <c r="BL6" s="40">
        <f t="shared" si="5"/>
        <v>1436</v>
      </c>
      <c r="BM6" s="40">
        <f t="shared" si="5"/>
        <v>1434.89</v>
      </c>
      <c r="BN6" s="40">
        <f t="shared" si="5"/>
        <v>1298.9100000000001</v>
      </c>
      <c r="BO6" s="40">
        <f t="shared" si="5"/>
        <v>1243.71</v>
      </c>
      <c r="BP6" s="36" t="str">
        <f>IF(BP7="","",IF(BP7="-","【-】","【"&amp;SUBSTITUTE(TEXT(BP7,"#,##0.00"),"-","△")&amp;"】"))</f>
        <v>【1,225.44】</v>
      </c>
      <c r="BQ6" s="40">
        <f t="shared" ref="BQ6:BZ6" si="6">IF(BQ7="",NA(),BQ7)</f>
        <v>69.14</v>
      </c>
      <c r="BR6" s="40">
        <f t="shared" si="6"/>
        <v>65.849999999999994</v>
      </c>
      <c r="BS6" s="40">
        <f t="shared" si="6"/>
        <v>71.14</v>
      </c>
      <c r="BT6" s="40">
        <f t="shared" si="6"/>
        <v>71.099999999999994</v>
      </c>
      <c r="BU6" s="40">
        <f t="shared" si="6"/>
        <v>70.98</v>
      </c>
      <c r="BV6" s="40">
        <f t="shared" si="6"/>
        <v>64.63</v>
      </c>
      <c r="BW6" s="40">
        <f t="shared" si="6"/>
        <v>66.56</v>
      </c>
      <c r="BX6" s="40">
        <f t="shared" si="6"/>
        <v>66.22</v>
      </c>
      <c r="BY6" s="40">
        <f t="shared" si="6"/>
        <v>69.87</v>
      </c>
      <c r="BZ6" s="40">
        <f t="shared" si="6"/>
        <v>74.3</v>
      </c>
      <c r="CA6" s="36" t="str">
        <f>IF(CA7="","",IF(CA7="-","【-】","【"&amp;SUBSTITUTE(TEXT(CA7,"#,##0.00"),"-","△")&amp;"】"))</f>
        <v>【75.58】</v>
      </c>
      <c r="CB6" s="40">
        <f t="shared" ref="CB6:CK6" si="7">IF(CB7="",NA(),CB7)</f>
        <v>150</v>
      </c>
      <c r="CC6" s="40">
        <f t="shared" si="7"/>
        <v>151.27000000000001</v>
      </c>
      <c r="CD6" s="40">
        <f t="shared" si="7"/>
        <v>151.36000000000001</v>
      </c>
      <c r="CE6" s="40">
        <f t="shared" si="7"/>
        <v>150</v>
      </c>
      <c r="CF6" s="40">
        <f t="shared" si="7"/>
        <v>150</v>
      </c>
      <c r="CG6" s="40">
        <f t="shared" si="7"/>
        <v>245.75</v>
      </c>
      <c r="CH6" s="40">
        <f t="shared" si="7"/>
        <v>244.29</v>
      </c>
      <c r="CI6" s="40">
        <f t="shared" si="7"/>
        <v>246.72</v>
      </c>
      <c r="CJ6" s="40">
        <f t="shared" si="7"/>
        <v>234.96</v>
      </c>
      <c r="CK6" s="40">
        <f t="shared" si="7"/>
        <v>221.81</v>
      </c>
      <c r="CL6" s="36" t="str">
        <f>IF(CL7="","",IF(CL7="-","【-】","【"&amp;SUBSTITUTE(TEXT(CL7,"#,##0.00"),"-","△")&amp;"】"))</f>
        <v>【215.23】</v>
      </c>
      <c r="CM6" s="40">
        <f t="shared" ref="CM6:CV6" si="8">IF(CM7="",NA(),CM7)</f>
        <v>87.13</v>
      </c>
      <c r="CN6" s="40">
        <f t="shared" si="8"/>
        <v>95.2</v>
      </c>
      <c r="CO6" s="40">
        <f t="shared" si="8"/>
        <v>91.58</v>
      </c>
      <c r="CP6" s="40">
        <f t="shared" si="8"/>
        <v>60</v>
      </c>
      <c r="CQ6" s="40">
        <f t="shared" si="8"/>
        <v>61.68</v>
      </c>
      <c r="CR6" s="40">
        <f t="shared" si="8"/>
        <v>43.65</v>
      </c>
      <c r="CS6" s="40">
        <f t="shared" si="8"/>
        <v>43.58</v>
      </c>
      <c r="CT6" s="40">
        <f t="shared" si="8"/>
        <v>41.35</v>
      </c>
      <c r="CU6" s="40">
        <f t="shared" si="8"/>
        <v>42.9</v>
      </c>
      <c r="CV6" s="40">
        <f t="shared" si="8"/>
        <v>43.36</v>
      </c>
      <c r="CW6" s="36" t="str">
        <f>IF(CW7="","",IF(CW7="-","【-】","【"&amp;SUBSTITUTE(TEXT(CW7,"#,##0.00"),"-","△")&amp;"】"))</f>
        <v>【42.66】</v>
      </c>
      <c r="CX6" s="40">
        <f t="shared" ref="CX6:DG6" si="9">IF(CX7="",NA(),CX7)</f>
        <v>68.930000000000007</v>
      </c>
      <c r="CY6" s="40">
        <f t="shared" si="9"/>
        <v>69.02</v>
      </c>
      <c r="CZ6" s="40">
        <f t="shared" si="9"/>
        <v>67.849999999999994</v>
      </c>
      <c r="DA6" s="40">
        <f t="shared" si="9"/>
        <v>68.239999999999995</v>
      </c>
      <c r="DB6" s="40">
        <f t="shared" si="9"/>
        <v>70.22</v>
      </c>
      <c r="DC6" s="40">
        <f t="shared" si="9"/>
        <v>82.2</v>
      </c>
      <c r="DD6" s="40">
        <f t="shared" si="9"/>
        <v>82.35</v>
      </c>
      <c r="DE6" s="40">
        <f t="shared" si="9"/>
        <v>82.9</v>
      </c>
      <c r="DF6" s="40">
        <f t="shared" si="9"/>
        <v>83.5</v>
      </c>
      <c r="DG6" s="40">
        <f t="shared" si="9"/>
        <v>83.06</v>
      </c>
      <c r="DH6" s="36" t="str">
        <f>IF(DH7="","",IF(DH7="-","【-】","【"&amp;SUBSTITUTE(TEXT(DH7,"#,##0.00"),"-","△")&amp;"】"))</f>
        <v>【82.67】</v>
      </c>
      <c r="DI6" s="36" t="e">
        <f t="shared" ref="DI6:DR6" si="10">IF(DI7="",NA(),DI7)</f>
        <v>#N/A</v>
      </c>
      <c r="DJ6" s="36" t="e">
        <f t="shared" si="10"/>
        <v>#N/A</v>
      </c>
      <c r="DK6" s="36" t="e">
        <f t="shared" si="10"/>
        <v>#N/A</v>
      </c>
      <c r="DL6" s="36" t="e">
        <f t="shared" si="10"/>
        <v>#N/A</v>
      </c>
      <c r="DM6" s="36" t="e">
        <f t="shared" si="10"/>
        <v>#N/A</v>
      </c>
      <c r="DN6" s="36" t="e">
        <f t="shared" si="10"/>
        <v>#N/A</v>
      </c>
      <c r="DO6" s="36" t="e">
        <f t="shared" si="10"/>
        <v>#N/A</v>
      </c>
      <c r="DP6" s="36" t="e">
        <f t="shared" si="10"/>
        <v>#N/A</v>
      </c>
      <c r="DQ6" s="36" t="e">
        <f t="shared" si="10"/>
        <v>#N/A</v>
      </c>
      <c r="DR6" s="36" t="e">
        <f t="shared" si="10"/>
        <v>#N/A</v>
      </c>
      <c r="DS6" s="36" t="str">
        <f>IF(DS7="","",IF(DS7="-","【-】","【"&amp;SUBSTITUTE(TEXT(DS7,"#,##0.00"),"-","△")&amp;"】"))</f>
        <v/>
      </c>
      <c r="DT6" s="36" t="e">
        <f t="shared" ref="DT6:EC6" si="11">IF(DT7="",NA(),DT7)</f>
        <v>#N/A</v>
      </c>
      <c r="DU6" s="36" t="e">
        <f t="shared" si="11"/>
        <v>#N/A</v>
      </c>
      <c r="DV6" s="36" t="e">
        <f t="shared" si="11"/>
        <v>#N/A</v>
      </c>
      <c r="DW6" s="36" t="e">
        <f t="shared" si="11"/>
        <v>#N/A</v>
      </c>
      <c r="DX6" s="36" t="e">
        <f t="shared" si="11"/>
        <v>#N/A</v>
      </c>
      <c r="DY6" s="36" t="e">
        <f t="shared" si="11"/>
        <v>#N/A</v>
      </c>
      <c r="DZ6" s="36" t="e">
        <f t="shared" si="11"/>
        <v>#N/A</v>
      </c>
      <c r="EA6" s="36" t="e">
        <f t="shared" si="11"/>
        <v>#N/A</v>
      </c>
      <c r="EB6" s="36" t="e">
        <f t="shared" si="11"/>
        <v>#N/A</v>
      </c>
      <c r="EC6" s="36" t="e">
        <f t="shared" si="11"/>
        <v>#N/A</v>
      </c>
      <c r="ED6" s="36" t="str">
        <f>IF(ED7="","",IF(ED7="-","【-】","【"&amp;SUBSTITUTE(TEXT(ED7,"#,##0.00"),"-","△")&amp;"】"))</f>
        <v/>
      </c>
      <c r="EE6" s="36">
        <f t="shared" ref="EE6:EN6" si="12">IF(EE7="",NA(),EE7)</f>
        <v>0</v>
      </c>
      <c r="EF6" s="36">
        <f t="shared" si="12"/>
        <v>0</v>
      </c>
      <c r="EG6" s="36">
        <f t="shared" si="12"/>
        <v>0</v>
      </c>
      <c r="EH6" s="36">
        <f t="shared" si="12"/>
        <v>0</v>
      </c>
      <c r="EI6" s="36">
        <f t="shared" si="12"/>
        <v>0</v>
      </c>
      <c r="EJ6" s="40">
        <f t="shared" si="12"/>
        <v>0.05</v>
      </c>
      <c r="EK6" s="40">
        <f t="shared" si="12"/>
        <v>0.04</v>
      </c>
      <c r="EL6" s="40">
        <f t="shared" si="12"/>
        <v>7.0000000000000007E-2</v>
      </c>
      <c r="EM6" s="40">
        <f t="shared" si="12"/>
        <v>0.09</v>
      </c>
      <c r="EN6" s="40">
        <f t="shared" si="12"/>
        <v>0.09</v>
      </c>
      <c r="EO6" s="36" t="str">
        <f>IF(EO7="","",IF(EO7="-","【-】","【"&amp;SUBSTITUTE(TEXT(EO7,"#,##0.00"),"-","△")&amp;"】"))</f>
        <v>【0.10】</v>
      </c>
    </row>
    <row r="7" spans="1:145" s="26" customFormat="1" x14ac:dyDescent="0.15">
      <c r="A7" s="27"/>
      <c r="B7" s="33">
        <v>2017</v>
      </c>
      <c r="C7" s="33">
        <v>102083</v>
      </c>
      <c r="D7" s="33">
        <v>47</v>
      </c>
      <c r="E7" s="33">
        <v>17</v>
      </c>
      <c r="F7" s="33">
        <v>4</v>
      </c>
      <c r="G7" s="33">
        <v>0</v>
      </c>
      <c r="H7" s="33" t="s">
        <v>108</v>
      </c>
      <c r="I7" s="33" t="s">
        <v>109</v>
      </c>
      <c r="J7" s="33" t="s">
        <v>110</v>
      </c>
      <c r="K7" s="33" t="s">
        <v>111</v>
      </c>
      <c r="L7" s="33" t="s">
        <v>112</v>
      </c>
      <c r="M7" s="33" t="s">
        <v>113</v>
      </c>
      <c r="N7" s="37" t="s">
        <v>64</v>
      </c>
      <c r="O7" s="37" t="s">
        <v>114</v>
      </c>
      <c r="P7" s="37">
        <v>14.6</v>
      </c>
      <c r="Q7" s="37">
        <v>100</v>
      </c>
      <c r="R7" s="37">
        <v>1976</v>
      </c>
      <c r="S7" s="37">
        <v>78973</v>
      </c>
      <c r="T7" s="37">
        <v>240.27</v>
      </c>
      <c r="U7" s="37">
        <v>328.68</v>
      </c>
      <c r="V7" s="37">
        <v>11469</v>
      </c>
      <c r="W7" s="37">
        <v>4.33</v>
      </c>
      <c r="X7" s="37">
        <v>2648.73</v>
      </c>
      <c r="Y7" s="37">
        <v>75.489999999999995</v>
      </c>
      <c r="Z7" s="37">
        <v>67.53</v>
      </c>
      <c r="AA7" s="37">
        <v>66.790000000000006</v>
      </c>
      <c r="AB7" s="37">
        <v>73.099999999999994</v>
      </c>
      <c r="AC7" s="37">
        <v>73.72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1234.8</v>
      </c>
      <c r="BG7" s="37">
        <v>1836.25</v>
      </c>
      <c r="BH7" s="37">
        <v>1607.71</v>
      </c>
      <c r="BI7" s="37">
        <v>1180.3800000000001</v>
      </c>
      <c r="BJ7" s="37">
        <v>1361.94</v>
      </c>
      <c r="BK7" s="37">
        <v>1569.13</v>
      </c>
      <c r="BL7" s="37">
        <v>1436</v>
      </c>
      <c r="BM7" s="37">
        <v>1434.89</v>
      </c>
      <c r="BN7" s="37">
        <v>1298.9100000000001</v>
      </c>
      <c r="BO7" s="37">
        <v>1243.71</v>
      </c>
      <c r="BP7" s="37">
        <v>1225.44</v>
      </c>
      <c r="BQ7" s="37">
        <v>69.14</v>
      </c>
      <c r="BR7" s="37">
        <v>65.849999999999994</v>
      </c>
      <c r="BS7" s="37">
        <v>71.14</v>
      </c>
      <c r="BT7" s="37">
        <v>71.099999999999994</v>
      </c>
      <c r="BU7" s="37">
        <v>70.98</v>
      </c>
      <c r="BV7" s="37">
        <v>64.63</v>
      </c>
      <c r="BW7" s="37">
        <v>66.56</v>
      </c>
      <c r="BX7" s="37">
        <v>66.22</v>
      </c>
      <c r="BY7" s="37">
        <v>69.87</v>
      </c>
      <c r="BZ7" s="37">
        <v>74.3</v>
      </c>
      <c r="CA7" s="37">
        <v>75.58</v>
      </c>
      <c r="CB7" s="37">
        <v>150</v>
      </c>
      <c r="CC7" s="37">
        <v>151.27000000000001</v>
      </c>
      <c r="CD7" s="37">
        <v>151.36000000000001</v>
      </c>
      <c r="CE7" s="37">
        <v>150</v>
      </c>
      <c r="CF7" s="37">
        <v>150</v>
      </c>
      <c r="CG7" s="37">
        <v>245.75</v>
      </c>
      <c r="CH7" s="37">
        <v>244.29</v>
      </c>
      <c r="CI7" s="37">
        <v>246.72</v>
      </c>
      <c r="CJ7" s="37">
        <v>234.96</v>
      </c>
      <c r="CK7" s="37">
        <v>221.81</v>
      </c>
      <c r="CL7" s="37">
        <v>215.23</v>
      </c>
      <c r="CM7" s="37">
        <v>87.13</v>
      </c>
      <c r="CN7" s="37">
        <v>95.2</v>
      </c>
      <c r="CO7" s="37">
        <v>91.58</v>
      </c>
      <c r="CP7" s="37">
        <v>60</v>
      </c>
      <c r="CQ7" s="37">
        <v>61.68</v>
      </c>
      <c r="CR7" s="37">
        <v>43.65</v>
      </c>
      <c r="CS7" s="37">
        <v>43.58</v>
      </c>
      <c r="CT7" s="37">
        <v>41.35</v>
      </c>
      <c r="CU7" s="37">
        <v>42.9</v>
      </c>
      <c r="CV7" s="37">
        <v>43.36</v>
      </c>
      <c r="CW7" s="37">
        <v>42.66</v>
      </c>
      <c r="CX7" s="37">
        <v>68.930000000000007</v>
      </c>
      <c r="CY7" s="37">
        <v>69.02</v>
      </c>
      <c r="CZ7" s="37">
        <v>67.849999999999994</v>
      </c>
      <c r="DA7" s="37">
        <v>68.239999999999995</v>
      </c>
      <c r="DB7" s="37">
        <v>70.22</v>
      </c>
      <c r="DC7" s="37">
        <v>82.2</v>
      </c>
      <c r="DD7" s="37">
        <v>82.35</v>
      </c>
      <c r="DE7" s="37">
        <v>82.9</v>
      </c>
      <c r="DF7" s="37">
        <v>83.5</v>
      </c>
      <c r="DG7" s="37">
        <v>83.06</v>
      </c>
      <c r="DH7" s="37">
        <v>82.67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0.05</v>
      </c>
      <c r="EK7" s="37">
        <v>0.04</v>
      </c>
      <c r="EL7" s="37">
        <v>7.0000000000000007E-2</v>
      </c>
      <c r="EM7" s="37">
        <v>0.09</v>
      </c>
      <c r="EN7" s="37">
        <v>0.09</v>
      </c>
      <c r="EO7" s="37">
        <v>0.1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28"/>
      <c r="B9" s="28" t="s">
        <v>115</v>
      </c>
      <c r="C9" s="28" t="s">
        <v>116</v>
      </c>
      <c r="D9" s="28" t="s">
        <v>117</v>
      </c>
      <c r="E9" s="28" t="s">
        <v>118</v>
      </c>
      <c r="F9" s="28" t="s">
        <v>119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28" t="s">
        <v>63</v>
      </c>
      <c r="B10" s="34">
        <f>DATEVALUE($B$6-4&amp;"年1月1日")</f>
        <v>41275</v>
      </c>
      <c r="C10" s="34">
        <f>DATEVALUE($B$6-3&amp;"年1月1日")</f>
        <v>41640</v>
      </c>
      <c r="D10" s="34">
        <f>DATEVALUE($B$6-2&amp;"年1月1日")</f>
        <v>42005</v>
      </c>
      <c r="E10" s="34">
        <f>DATEVALUE($B$6-1&amp;"年1月1日")</f>
        <v>42370</v>
      </c>
      <c r="F10" s="34">
        <f>DATEVALUE($B$6&amp;"年1月1日")</f>
        <v>42736</v>
      </c>
    </row>
  </sheetData>
  <mergeCells count="14"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cp:lastModifiedBy> </cp:lastModifiedBy>
  <cp:lastPrinted>2019-02-18T02:02:54Z</cp:lastPrinted>
  <dcterms:created xsi:type="dcterms:W3CDTF">2018-12-03T09:12:58Z</dcterms:created>
  <dcterms:modified xsi:type="dcterms:W3CDTF">2019-02-18T02:03:04Z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2019-02-01T04:06:47Z</vt:filetime>
  </property>
</Properties>
</file>