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\\10.1.36.23\地方債係\210-公営企業決算調査\07経営比較分析表\R04（R3決算）\06 確認済みファイル（HP掲載用）\08 渋川市●□■▲\"/>
    </mc:Choice>
  </mc:AlternateContent>
  <xr:revisionPtr revIDLastSave="0" documentId="13_ncr:1_{DDC634D8-252D-41B0-A45D-8CCEBAC2B96B}" xr6:coauthVersionLast="36" xr6:coauthVersionMax="36" xr10:uidLastSave="{00000000-0000-0000-0000-000000000000}"/>
  <workbookProtection workbookAlgorithmName="SHA-512" workbookHashValue="13ZSpdBu1N2PNfmOAVDxujUGXQcPkl2JSQL+L2CfHIj6wjm2nu0pM9I+xHzMFrd+qBjfBllxZo9KwRMGXuEpkA==" workbookSaltValue="pU3bgdQtpIYTvJdlHVeO6Q==" workbookSpinCount="100000" lockStructure="1"/>
  <bookViews>
    <workbookView xWindow="0" yWindow="0" windowWidth="19200" windowHeight="6860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AT8" i="4" s="1"/>
  <c r="S6" i="5"/>
  <c r="R6" i="5"/>
  <c r="AD10" i="4" s="1"/>
  <c r="Q6" i="5"/>
  <c r="P6" i="5"/>
  <c r="P10" i="4" s="1"/>
  <c r="O6" i="5"/>
  <c r="N6" i="5"/>
  <c r="B10" i="4" s="1"/>
  <c r="M6" i="5"/>
  <c r="L6" i="5"/>
  <c r="K6" i="5"/>
  <c r="J6" i="5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L10" i="4"/>
  <c r="W10" i="4"/>
  <c r="I10" i="4"/>
  <c r="BB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<sst xmlns="http://schemas.openxmlformats.org/spreadsheetml/2006/main" count="307" uniqueCount="118">
  <si>
    <t>経営比較分析表（令和3年度決算）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</si>
  <si>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</si>
  <si>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</si>
  <si>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</si>
  <si>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</si>
  <si>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</si>
  <si>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</si>
  <si>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</si>
  <si>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</si>
  <si>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</si>
  <si>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</si>
  <si>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</si>
  <si>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</si>
  <si>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</si>
  <si>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</si>
  <si>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</si>
  <si>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</si>
  <si>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</si>
  <si>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</si>
  <si>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</si>
  <si>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</si>
  <si>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</si>
  <si>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</si>
  <si>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</si>
  <si>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</si>
  <si>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</si>
  <si>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</si>
  <si>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</si>
  <si>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</si>
  <si>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</si>
  <si>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</si>
  <si>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</si>
  <si>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</si>
  <si>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</si>
  <si>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</si>
  <si>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</si>
  <si>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</si>
  <si>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</si>
  <si>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</si>
  <si>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</si>
  <si>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</si>
  <si>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</si>
  <si>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</si>
  <si>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</si>
  <si>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</si>
  <si>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</si>
  <si>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</si>
  <si>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</si>
  <si>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</si>
  <si>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</si>
  <si>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</si>
  <si>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</si>
  <si>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</si>
  <si>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</si>
  <si>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</si>
  <si>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</si>
  <si>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</si>
  <si>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</si>
  <si>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</si>
  <si>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</si>
  <si>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</si>
  <si>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</si>
  <si>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</si>
  <si>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</si>
  <si>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</si>
  <si>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</si>
  <si>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</si>
  <si>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</si>
  <si>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</si>
  <si>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</si>
  <si>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</si>
  <si>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</si>
  <si>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</si>
  <si>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</si>
  <si>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</si>
  <si>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</si>
  <si>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</si>
  <si>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</si>
  <si>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</si>
  <si>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</si>
  <si>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</si>
  <si>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</si>
  <si>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</si>
  <si>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</si>
  <si>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</si>
  <si>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</si>
  <si>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</si>
  <si>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</si>
  <si>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</si>
  <si>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</si>
  <si>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</si>
  <si>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</si>
  <si>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</si>
  <si>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</si>
  <si>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</si>
  <si>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</si>
  <si>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群馬県　渋川市</t>
  </si>
  <si>
    <t>法適用</t>
  </si>
  <si>
    <t>下水道事業</t>
  </si>
  <si>
    <t>特定地域生活排水処理</t>
  </si>
  <si>
    <t>K2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</si>
  <si>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</si>
  <si>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</si>
  <si>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</si>
  <si>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</si>
  <si>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</si>
  <si>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</si>
  <si>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</si>
  <si>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</si>
  <si>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</si>
  <si>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</si>
  <si>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</si>
  <si>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</si>
  <si>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</si>
  <si>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</si>
  <si>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①有形固定資産減価償却率
　類似団体平均値を上回っており、老朽化が進んでいることがわかる。特に、機器設備類の更新が増加しており、維持管理費が増大していることから、計画的な更新が必要となる。
②管渠老朽化率
　老朽化を示す指標はない。
③管渠改善率
　老朽化を示す指標はない。</t>
    <phoneticPr fontId="4"/>
  </si>
  <si>
    <t>　平成18年度に事業着手した合併浄化槽設置事業で、平成29年度に事業完了しており、維持管理のみ実施している。
　生活排水処理施設整備計画策定マニュアル（環境省）によれば、施設の使用実績は、浄化槽躯体は30年～、機器設備類は7～15年程度と記載がある。実際に機器設備類の更新が増加しており、維持管理費が増大している。
　下水道使用料では維持管理費が賄えていないことから、早晩、改定が必要な時期となっている。
人口減少が進む旧村地域（子持・小野上）で実施した事業であり、浄化槽躯体の更新時期までに、事業運営の検討が必要である。</t>
    <phoneticPr fontId="4"/>
  </si>
  <si>
    <t>①経常収支比率
　経常収支比率は100%を上回っているが、営業損失が発生していることから、一般会計繰入金に頼った経営となっている。
　利用者の増加により使用料収入は増加したが、維持管理費の増加により汚水処理費が増加したため、早急に使用料改定等の経営改善を行うことが必要である。
②累積欠損金比率
　欠損金は発生していない。
　使用料収入が増加しているが、汚水処理費も増加傾向にあるので、今後も注意が必要である。
③流動比率
　類似団体平均値や100%を大幅に上回っており、短期債務の支払能力に問題はない。
⑤経費回収率
　類似団体平均値を下回っている。
　利用者の増加により使用料収入は増加しているが、維持管理費も増加しており、一般会計繰入金に依存している。
⑥汚水処理原価
　利用者の増加により年間有収水量は増加しているものの、維持管理費の増加に伴い汚水処理費は増加しており、今後は平均値以上での推移が予想される。
⑦施設利用率
　類似団体平均値を下回っている。
　施設整備が完了していることから、利用者数は増加しているが有収水量は減少傾向にあり、利用促進の働きかけをしても更なる上昇は困難だと予想される。
⑧水洗化率
　類似団体平均値を上回った。
　施設整備が完了していることから、現在水洗便所設置済人口、現在処理区域内人口は減少しており、利用促進の働きかけをしても更なる上昇は困難だと予想される。</t>
    <rPh sb="1" eb="7">
      <t>ケイジョウシュウシヒリツ</t>
    </rPh>
    <rPh sb="115" eb="118">
      <t>シヨウリョウ</t>
    </rPh>
    <rPh sb="207" eb="209">
      <t>リュウドウ</t>
    </rPh>
    <rPh sb="209" eb="211">
      <t>ヒリツ</t>
    </rPh>
    <rPh sb="455" eb="457">
      <t>ゾウカ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</si>
</sst>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.5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46-401E-A318-E5995E7EB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46-401E-A318-E5995E7EB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180.57</c:v>
                </c:pt>
                <c:pt idx="4">
                  <c:v>106.12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67-46E3-873C-05BF8101E0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95.33</c:v>
                </c:pt>
                <c:pt idx="4">
                  <c:v>100.41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67-46E3-873C-05BF8101E0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18.7</c:v>
                </c:pt>
                <c:pt idx="4">
                  <c:v>22.35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3F-45E6-875D-DCBA03D298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15.4</c:v>
                </c:pt>
                <c:pt idx="4">
                  <c:v>21.02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3F-45E6-875D-DCBA03D298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71-4D11-A041-D66EFDA352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71-4D11-A041-D66EFDA352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C8-495C-894E-95D3A7C1B6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162.82</c:v>
                </c:pt>
                <c:pt idx="4">
                  <c:v>83.92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C8-495C-894E-95D3A7C1B6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300.69</c:v>
                </c:pt>
                <c:pt idx="4">
                  <c:v>289.37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D8-4D52-AF56-D32B669B4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125.61</c:v>
                </c:pt>
                <c:pt idx="4">
                  <c:v>122.71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D8-4D52-AF56-D32B669B4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1D-4070-A509-370A169723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398.42</c:v>
                </c:pt>
                <c:pt idx="4">
                  <c:v>294.08999999999997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1D-4070-A509-370A169723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22.11</c:v>
                </c:pt>
                <c:pt idx="4">
                  <c:v>19.79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EE-4137-880B-C13FD8905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50.7</c:v>
                </c:pt>
                <c:pt idx="4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EE-4137-880B-C13FD8905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345.23</c:v>
                </c:pt>
                <c:pt idx="4">
                  <c:v>384.18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71-4CDA-8302-2C1968D385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289.81</c:v>
                </c:pt>
                <c:pt idx="4">
                  <c:v>282.70999999999998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71-4CDA-8302-2C1968D385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48.57</c:v>
                </c:pt>
                <c:pt idx="4">
                  <c:v>48.57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4B-40B4-B835-B1B2E35C1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56.45</c:v>
                </c:pt>
                <c:pt idx="4">
                  <c:v>56.52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4B-40B4-B835-B1B2E35C1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98.42</c:v>
                </c:pt>
                <c:pt idx="4">
                  <c:v>98.61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B0-45C4-A6F9-32EAE35A0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54.99</c:v>
                </c:pt>
                <c:pt idx="4">
                  <c:v>88.43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B0-45C4-A6F9-32EAE35A0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【102.81】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【112.20】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【310.14】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【83.38】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【286.17】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【57.71】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【19.84】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Normal="100" workbookViewId="0"/>
  </sheetViews>
  <sheetFormatPr defaultColWidth="2.6328125" defaultRowHeight="13" x14ac:dyDescent="0.2"/>
  <cols>
    <col min="1" max="1" width="2.6328125" customWidth="1"/>
    <col min="2" max="62" width="3.7265625" customWidth="1"/>
    <col min="64" max="78" width="3.08984375" customWidth="1"/>
    <col min="79" max="79" width="4.453125" bestFit="1" customWidth="1"/>
    <col min="81" max="82" width="4.4531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73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</row>
    <row r="3" spans="1:78" ht="9.75" customHeight="1" x14ac:dyDescent="0.2">
      <c r="A3" s="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</row>
    <row r="4" spans="1:78" ht="9.75" customHeight="1" x14ac:dyDescent="0.2">
      <c r="A4" s="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74" t="str">
        <f>データ!H6</f>
        <v>群馬県　渋川市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51" t="s">
        <v>1</v>
      </c>
      <c r="C7" s="51"/>
      <c r="D7" s="51"/>
      <c r="E7" s="51"/>
      <c r="F7" s="51"/>
      <c r="G7" s="51"/>
      <c r="H7" s="51"/>
      <c r="I7" s="51" t="s">
        <v>2</v>
      </c>
      <c r="J7" s="51"/>
      <c r="K7" s="51"/>
      <c r="L7" s="51"/>
      <c r="M7" s="51"/>
      <c r="N7" s="51"/>
      <c r="O7" s="51"/>
      <c r="P7" s="51" t="s">
        <v>3</v>
      </c>
      <c r="Q7" s="51"/>
      <c r="R7" s="51"/>
      <c r="S7" s="51"/>
      <c r="T7" s="51"/>
      <c r="U7" s="51"/>
      <c r="V7" s="51"/>
      <c r="W7" s="51" t="s">
        <v>4</v>
      </c>
      <c r="X7" s="51"/>
      <c r="Y7" s="51"/>
      <c r="Z7" s="51"/>
      <c r="AA7" s="51"/>
      <c r="AB7" s="51"/>
      <c r="AC7" s="51"/>
      <c r="AD7" s="51" t="s">
        <v>5</v>
      </c>
      <c r="AE7" s="51"/>
      <c r="AF7" s="51"/>
      <c r="AG7" s="51"/>
      <c r="AH7" s="51"/>
      <c r="AI7" s="51"/>
      <c r="AJ7" s="51"/>
      <c r="AK7" s="3"/>
      <c r="AL7" s="51" t="s">
        <v>6</v>
      </c>
      <c r="AM7" s="51"/>
      <c r="AN7" s="51"/>
      <c r="AO7" s="51"/>
      <c r="AP7" s="51"/>
      <c r="AQ7" s="51"/>
      <c r="AR7" s="51"/>
      <c r="AS7" s="51"/>
      <c r="AT7" s="51" t="s">
        <v>7</v>
      </c>
      <c r="AU7" s="51"/>
      <c r="AV7" s="51"/>
      <c r="AW7" s="51"/>
      <c r="AX7" s="51"/>
      <c r="AY7" s="51"/>
      <c r="AZ7" s="51"/>
      <c r="BA7" s="51"/>
      <c r="BB7" s="51" t="s">
        <v>8</v>
      </c>
      <c r="BC7" s="51"/>
      <c r="BD7" s="51"/>
      <c r="BE7" s="51"/>
      <c r="BF7" s="51"/>
      <c r="BG7" s="51"/>
      <c r="BH7" s="51"/>
      <c r="BI7" s="51"/>
      <c r="BJ7" s="3"/>
      <c r="BK7" s="3"/>
      <c r="BL7" s="75" t="s">
        <v>9</v>
      </c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7"/>
    </row>
    <row r="8" spans="1:78" ht="18.75" customHeight="1" x14ac:dyDescent="0.2">
      <c r="A8" s="2"/>
      <c r="B8" s="71" t="str">
        <f>データ!I6</f>
        <v>法適用</v>
      </c>
      <c r="C8" s="71"/>
      <c r="D8" s="71"/>
      <c r="E8" s="71"/>
      <c r="F8" s="71"/>
      <c r="G8" s="71"/>
      <c r="H8" s="71"/>
      <c r="I8" s="71" t="str">
        <f>データ!J6</f>
        <v>下水道事業</v>
      </c>
      <c r="J8" s="71"/>
      <c r="K8" s="71"/>
      <c r="L8" s="71"/>
      <c r="M8" s="71"/>
      <c r="N8" s="71"/>
      <c r="O8" s="71"/>
      <c r="P8" s="71" t="str">
        <f>データ!K6</f>
        <v>特定地域生活排水処理</v>
      </c>
      <c r="Q8" s="71"/>
      <c r="R8" s="71"/>
      <c r="S8" s="71"/>
      <c r="T8" s="71"/>
      <c r="U8" s="71"/>
      <c r="V8" s="71"/>
      <c r="W8" s="71" t="str">
        <f>データ!L6</f>
        <v>K2</v>
      </c>
      <c r="X8" s="71"/>
      <c r="Y8" s="71"/>
      <c r="Z8" s="71"/>
      <c r="AA8" s="71"/>
      <c r="AB8" s="71"/>
      <c r="AC8" s="71"/>
      <c r="AD8" s="72" t="str">
        <f>データ!$M$6</f>
        <v>非設置</v>
      </c>
      <c r="AE8" s="72"/>
      <c r="AF8" s="72"/>
      <c r="AG8" s="72"/>
      <c r="AH8" s="72"/>
      <c r="AI8" s="72"/>
      <c r="AJ8" s="72"/>
      <c r="AK8" s="3"/>
      <c r="AL8" s="45">
        <f>データ!S6</f>
        <v>74856</v>
      </c>
      <c r="AM8" s="45"/>
      <c r="AN8" s="45"/>
      <c r="AO8" s="45"/>
      <c r="AP8" s="45"/>
      <c r="AQ8" s="45"/>
      <c r="AR8" s="45"/>
      <c r="AS8" s="45"/>
      <c r="AT8" s="46">
        <f>データ!T6</f>
        <v>240.27</v>
      </c>
      <c r="AU8" s="46"/>
      <c r="AV8" s="46"/>
      <c r="AW8" s="46"/>
      <c r="AX8" s="46"/>
      <c r="AY8" s="46"/>
      <c r="AZ8" s="46"/>
      <c r="BA8" s="46"/>
      <c r="BB8" s="46">
        <f>データ!U6</f>
        <v>311.55</v>
      </c>
      <c r="BC8" s="46"/>
      <c r="BD8" s="46"/>
      <c r="BE8" s="46"/>
      <c r="BF8" s="46"/>
      <c r="BG8" s="46"/>
      <c r="BH8" s="46"/>
      <c r="BI8" s="46"/>
      <c r="BJ8" s="3"/>
      <c r="BK8" s="3"/>
      <c r="BL8" s="67" t="s">
        <v>10</v>
      </c>
      <c r="BM8" s="68"/>
      <c r="BN8" s="69" t="s">
        <v>11</v>
      </c>
      <c r="BO8" s="69"/>
      <c r="BP8" s="69"/>
      <c r="BQ8" s="69"/>
      <c r="BR8" s="69"/>
      <c r="BS8" s="69"/>
      <c r="BT8" s="69"/>
      <c r="BU8" s="69"/>
      <c r="BV8" s="69"/>
      <c r="BW8" s="69"/>
      <c r="BX8" s="69"/>
      <c r="BY8" s="70"/>
    </row>
    <row r="9" spans="1:78" ht="18.75" customHeight="1" x14ac:dyDescent="0.2">
      <c r="A9" s="2"/>
      <c r="B9" s="51" t="s">
        <v>12</v>
      </c>
      <c r="C9" s="51"/>
      <c r="D9" s="51"/>
      <c r="E9" s="51"/>
      <c r="F9" s="51"/>
      <c r="G9" s="51"/>
      <c r="H9" s="51"/>
      <c r="I9" s="51" t="s">
        <v>13</v>
      </c>
      <c r="J9" s="51"/>
      <c r="K9" s="51"/>
      <c r="L9" s="51"/>
      <c r="M9" s="51"/>
      <c r="N9" s="51"/>
      <c r="O9" s="51"/>
      <c r="P9" s="51" t="s">
        <v>14</v>
      </c>
      <c r="Q9" s="51"/>
      <c r="R9" s="51"/>
      <c r="S9" s="51"/>
      <c r="T9" s="51"/>
      <c r="U9" s="51"/>
      <c r="V9" s="51"/>
      <c r="W9" s="51" t="s">
        <v>15</v>
      </c>
      <c r="X9" s="51"/>
      <c r="Y9" s="51"/>
      <c r="Z9" s="51"/>
      <c r="AA9" s="51"/>
      <c r="AB9" s="51"/>
      <c r="AC9" s="51"/>
      <c r="AD9" s="51" t="s">
        <v>16</v>
      </c>
      <c r="AE9" s="51"/>
      <c r="AF9" s="51"/>
      <c r="AG9" s="51"/>
      <c r="AH9" s="51"/>
      <c r="AI9" s="51"/>
      <c r="AJ9" s="51"/>
      <c r="AK9" s="3"/>
      <c r="AL9" s="51" t="s">
        <v>17</v>
      </c>
      <c r="AM9" s="51"/>
      <c r="AN9" s="51"/>
      <c r="AO9" s="51"/>
      <c r="AP9" s="51"/>
      <c r="AQ9" s="51"/>
      <c r="AR9" s="51"/>
      <c r="AS9" s="51"/>
      <c r="AT9" s="51" t="s">
        <v>18</v>
      </c>
      <c r="AU9" s="51"/>
      <c r="AV9" s="51"/>
      <c r="AW9" s="51"/>
      <c r="AX9" s="51"/>
      <c r="AY9" s="51"/>
      <c r="AZ9" s="51"/>
      <c r="BA9" s="51"/>
      <c r="BB9" s="51" t="s">
        <v>19</v>
      </c>
      <c r="BC9" s="51"/>
      <c r="BD9" s="51"/>
      <c r="BE9" s="51"/>
      <c r="BF9" s="51"/>
      <c r="BG9" s="51"/>
      <c r="BH9" s="51"/>
      <c r="BI9" s="51"/>
      <c r="BJ9" s="3"/>
      <c r="BK9" s="3"/>
      <c r="BL9" s="52" t="s">
        <v>20</v>
      </c>
      <c r="BM9" s="53"/>
      <c r="BN9" s="54" t="s">
        <v>21</v>
      </c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5"/>
    </row>
    <row r="10" spans="1:78" ht="18.75" customHeight="1" x14ac:dyDescent="0.2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>
        <f>データ!O6</f>
        <v>33.590000000000003</v>
      </c>
      <c r="J10" s="46"/>
      <c r="K10" s="46"/>
      <c r="L10" s="46"/>
      <c r="M10" s="46"/>
      <c r="N10" s="46"/>
      <c r="O10" s="46"/>
      <c r="P10" s="46">
        <f>データ!P6</f>
        <v>0.57999999999999996</v>
      </c>
      <c r="Q10" s="46"/>
      <c r="R10" s="46"/>
      <c r="S10" s="46"/>
      <c r="T10" s="46"/>
      <c r="U10" s="46"/>
      <c r="V10" s="46"/>
      <c r="W10" s="46">
        <f>データ!Q6</f>
        <v>100</v>
      </c>
      <c r="X10" s="46"/>
      <c r="Y10" s="46"/>
      <c r="Z10" s="46"/>
      <c r="AA10" s="46"/>
      <c r="AB10" s="46"/>
      <c r="AC10" s="46"/>
      <c r="AD10" s="45">
        <f>データ!R6</f>
        <v>1634</v>
      </c>
      <c r="AE10" s="45"/>
      <c r="AF10" s="45"/>
      <c r="AG10" s="45"/>
      <c r="AH10" s="45"/>
      <c r="AI10" s="45"/>
      <c r="AJ10" s="45"/>
      <c r="AK10" s="2"/>
      <c r="AL10" s="45">
        <f>データ!V6</f>
        <v>433</v>
      </c>
      <c r="AM10" s="45"/>
      <c r="AN10" s="45"/>
      <c r="AO10" s="45"/>
      <c r="AP10" s="45"/>
      <c r="AQ10" s="45"/>
      <c r="AR10" s="45"/>
      <c r="AS10" s="45"/>
      <c r="AT10" s="46">
        <f>データ!W6</f>
        <v>0.23</v>
      </c>
      <c r="AU10" s="46"/>
      <c r="AV10" s="46"/>
      <c r="AW10" s="46"/>
      <c r="AX10" s="46"/>
      <c r="AY10" s="46"/>
      <c r="AZ10" s="46"/>
      <c r="BA10" s="46"/>
      <c r="BB10" s="46">
        <f>データ!X6</f>
        <v>1882.61</v>
      </c>
      <c r="BC10" s="46"/>
      <c r="BD10" s="46"/>
      <c r="BE10" s="46"/>
      <c r="BF10" s="46"/>
      <c r="BG10" s="46"/>
      <c r="BH10" s="46"/>
      <c r="BI10" s="46"/>
      <c r="BJ10" s="2"/>
      <c r="BK10" s="2"/>
      <c r="BL10" s="47" t="s">
        <v>22</v>
      </c>
      <c r="BM10" s="48"/>
      <c r="BN10" s="49" t="s">
        <v>23</v>
      </c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50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2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38" t="s">
        <v>26</v>
      </c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40"/>
    </row>
    <row r="15" spans="1:78" ht="13.5" customHeight="1" x14ac:dyDescent="0.2">
      <c r="A15" s="2"/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7"/>
      <c r="BK15" s="2"/>
      <c r="BL15" s="41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3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1" t="s">
        <v>117</v>
      </c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3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1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3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1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3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1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3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1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3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1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3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1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3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1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3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1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3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1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3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1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3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1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3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1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3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1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3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1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3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1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3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1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3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1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3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1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3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1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3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1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3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1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3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1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3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1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3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1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3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1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3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1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3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1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3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4"/>
      <c r="BM44" s="65"/>
      <c r="BN44" s="65"/>
      <c r="BO44" s="65"/>
      <c r="BP44" s="65"/>
      <c r="BQ44" s="65"/>
      <c r="BR44" s="65"/>
      <c r="BS44" s="65"/>
      <c r="BT44" s="65"/>
      <c r="BU44" s="65"/>
      <c r="BV44" s="65"/>
      <c r="BW44" s="65"/>
      <c r="BX44" s="65"/>
      <c r="BY44" s="65"/>
      <c r="BZ44" s="66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8" t="s">
        <v>27</v>
      </c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40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1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3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9" t="s">
        <v>115</v>
      </c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1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9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1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9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1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9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1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9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1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9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1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9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1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9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1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9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1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9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1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9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1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9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1"/>
    </row>
    <row r="59" spans="1:78" ht="13.5" customHeight="1" x14ac:dyDescent="0.2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9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1"/>
    </row>
    <row r="60" spans="1:78" ht="13.5" customHeight="1" x14ac:dyDescent="0.2">
      <c r="A60" s="2"/>
      <c r="B60" s="35" t="s">
        <v>28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7"/>
      <c r="BK60" s="2"/>
      <c r="BL60" s="29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1"/>
    </row>
    <row r="61" spans="1:78" ht="13.5" customHeight="1" x14ac:dyDescent="0.2">
      <c r="A61" s="2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7"/>
      <c r="BK61" s="2"/>
      <c r="BL61" s="29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1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9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1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2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4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8" t="s">
        <v>29</v>
      </c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40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1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3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9" t="s">
        <v>116</v>
      </c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1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9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1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9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1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9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1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9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1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9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1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9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1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9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1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9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1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9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1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9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1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9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1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9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1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9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1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9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1"/>
    </row>
    <row r="81" spans="1:78" ht="13.5" customHeight="1" x14ac:dyDescent="0.2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9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1"/>
    </row>
    <row r="82" spans="1:78" ht="13.5" customHeight="1" x14ac:dyDescent="0.2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2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4"/>
    </row>
    <row r="83" spans="1:78" x14ac:dyDescent="0.2">
      <c r="C83" s="44" t="s">
        <v>30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</row>
    <row r="84" spans="1:78" hidden="1" x14ac:dyDescent="0.2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2">
      <c r="B85" s="12"/>
      <c r="C85" s="12"/>
      <c r="D85" s="12"/>
      <c r="E85" s="12" t="str">
        <f>データ!AI6</f>
        <v>【98.81】</v>
      </c>
      <c r="F85" s="12" t="str">
        <f>データ!AT6</f>
        <v>【102.81】</v>
      </c>
      <c r="G85" s="12" t="str">
        <f>データ!BE6</f>
        <v>【112.20】</v>
      </c>
      <c r="H85" s="12" t="str">
        <f>データ!BP6</f>
        <v>【310.14】</v>
      </c>
      <c r="I85" s="12" t="str">
        <f>データ!CA6</f>
        <v>【57.71】</v>
      </c>
      <c r="J85" s="12" t="str">
        <f>データ!CL6</f>
        <v>【286.17】</v>
      </c>
      <c r="K85" s="12" t="str">
        <f>データ!CW6</f>
        <v>【56.80】</v>
      </c>
      <c r="L85" s="12" t="str">
        <f>データ!DH6</f>
        <v>【83.38】</v>
      </c>
      <c r="M85" s="12" t="str">
        <f>データ!DS6</f>
        <v>【19.84】</v>
      </c>
      <c r="N85" s="12" t="str">
        <f>データ!ED6</f>
        <v>【-】</v>
      </c>
      <c r="O85" s="12" t="str">
        <f>データ!EO6</f>
        <v>【-】</v>
      </c>
    </row>
  </sheetData>
  <sheetProtection algorithmName="SHA-512" hashValue="2f+3iDDe1zX02d7rFBSlxq23YTcFrRsMfpnBaJbtvR8IBn6BWM4uMWb2YK5YfrT1T8wz2YKFd6L12wnYhtG7Ww==" saltValue="50Z/FjUxuAkASbXfcIoIpQ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P9:V9"/>
    <mergeCell ref="W9:AC9"/>
    <mergeCell ref="AD9:AJ9"/>
    <mergeCell ref="AL8:AS8"/>
    <mergeCell ref="AL9:AS9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AL10:AS10"/>
    <mergeCell ref="AT10:BA10"/>
    <mergeCell ref="BB10:BI10"/>
    <mergeCell ref="BL10:BM10"/>
    <mergeCell ref="BN10:BY10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" x14ac:dyDescent="0.2"/>
  <cols>
    <col min="2" max="144" width="11.90625" customWidth="1"/>
  </cols>
  <sheetData>
    <row r="1" spans="1:148" x14ac:dyDescent="0.2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2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2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9" t="s">
        <v>52</v>
      </c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1"/>
      <c r="Y3" s="85" t="s">
        <v>53</v>
      </c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 t="s">
        <v>54</v>
      </c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</row>
    <row r="4" spans="1:148" x14ac:dyDescent="0.2">
      <c r="A4" s="14" t="s">
        <v>55</v>
      </c>
      <c r="B4" s="16"/>
      <c r="C4" s="16"/>
      <c r="D4" s="16"/>
      <c r="E4" s="16"/>
      <c r="F4" s="16"/>
      <c r="G4" s="16"/>
      <c r="H4" s="82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4"/>
      <c r="Y4" s="78" t="s">
        <v>56</v>
      </c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 t="s">
        <v>57</v>
      </c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 t="s">
        <v>58</v>
      </c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 t="s">
        <v>59</v>
      </c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 t="s">
        <v>60</v>
      </c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 t="s">
        <v>61</v>
      </c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 t="s">
        <v>62</v>
      </c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 t="s">
        <v>63</v>
      </c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 t="s">
        <v>64</v>
      </c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 t="s">
        <v>65</v>
      </c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 t="s">
        <v>66</v>
      </c>
      <c r="EF4" s="78"/>
      <c r="EG4" s="78"/>
      <c r="EH4" s="78"/>
      <c r="EI4" s="78"/>
      <c r="EJ4" s="78"/>
      <c r="EK4" s="78"/>
      <c r="EL4" s="78"/>
      <c r="EM4" s="78"/>
      <c r="EN4" s="78"/>
      <c r="EO4" s="78"/>
    </row>
    <row r="5" spans="1:148" x14ac:dyDescent="0.2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2">
      <c r="A6" s="14" t="s">
        <v>95</v>
      </c>
      <c r="B6" s="19">
        <f>B7</f>
        <v>2021</v>
      </c>
      <c r="C6" s="19">
        <f t="shared" ref="C6:X6" si="3">C7</f>
        <v>102083</v>
      </c>
      <c r="D6" s="19">
        <f t="shared" si="3"/>
        <v>46</v>
      </c>
      <c r="E6" s="19">
        <f t="shared" si="3"/>
        <v>18</v>
      </c>
      <c r="F6" s="19">
        <f t="shared" si="3"/>
        <v>0</v>
      </c>
      <c r="G6" s="19">
        <f t="shared" si="3"/>
        <v>0</v>
      </c>
      <c r="H6" s="19" t="str">
        <f t="shared" si="3"/>
        <v>群馬県　渋川市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特定地域生活排水処理</v>
      </c>
      <c r="L6" s="19" t="str">
        <f t="shared" si="3"/>
        <v>K2</v>
      </c>
      <c r="M6" s="19" t="str">
        <f t="shared" si="3"/>
        <v>非設置</v>
      </c>
      <c r="N6" s="20" t="str">
        <f t="shared" si="3"/>
        <v>-</v>
      </c>
      <c r="O6" s="20">
        <f t="shared" si="3"/>
        <v>33.590000000000003</v>
      </c>
      <c r="P6" s="20">
        <f t="shared" si="3"/>
        <v>0.57999999999999996</v>
      </c>
      <c r="Q6" s="20">
        <f t="shared" si="3"/>
        <v>100</v>
      </c>
      <c r="R6" s="20">
        <f t="shared" si="3"/>
        <v>1634</v>
      </c>
      <c r="S6" s="20">
        <f t="shared" si="3"/>
        <v>74856</v>
      </c>
      <c r="T6" s="20">
        <f t="shared" si="3"/>
        <v>240.27</v>
      </c>
      <c r="U6" s="20">
        <f t="shared" si="3"/>
        <v>311.55</v>
      </c>
      <c r="V6" s="20">
        <f t="shared" si="3"/>
        <v>433</v>
      </c>
      <c r="W6" s="20">
        <f t="shared" si="3"/>
        <v>0.23</v>
      </c>
      <c r="X6" s="20">
        <f t="shared" si="3"/>
        <v>1882.61</v>
      </c>
      <c r="Y6" s="21" t="str">
        <f>IF(Y7="",NA(),Y7)</f>
        <v>-</v>
      </c>
      <c r="Z6" s="21" t="str">
        <f t="shared" ref="Z6:AH6" si="4">IF(Z7="",NA(),Z7)</f>
        <v>-</v>
      </c>
      <c r="AA6" s="21" t="str">
        <f t="shared" si="4"/>
        <v>-</v>
      </c>
      <c r="AB6" s="21">
        <f t="shared" si="4"/>
        <v>180.57</v>
      </c>
      <c r="AC6" s="21">
        <f t="shared" si="4"/>
        <v>106.12</v>
      </c>
      <c r="AD6" s="21" t="str">
        <f t="shared" si="4"/>
        <v>-</v>
      </c>
      <c r="AE6" s="21" t="str">
        <f t="shared" si="4"/>
        <v>-</v>
      </c>
      <c r="AF6" s="21" t="str">
        <f t="shared" si="4"/>
        <v>-</v>
      </c>
      <c r="AG6" s="21">
        <f t="shared" si="4"/>
        <v>95.33</v>
      </c>
      <c r="AH6" s="21">
        <f t="shared" si="4"/>
        <v>100.41</v>
      </c>
      <c r="AI6" s="20" t="str">
        <f>IF(AI7="","",IF(AI7="-","【-】","【"&amp;SUBSTITUTE(TEXT(AI7,"#,##0.00"),"-","△")&amp;"】"))</f>
        <v>【98.81】</v>
      </c>
      <c r="AJ6" s="21" t="str">
        <f>IF(AJ7="",NA(),AJ7)</f>
        <v>-</v>
      </c>
      <c r="AK6" s="21" t="str">
        <f t="shared" ref="AK6:AS6" si="5">IF(AK7="",NA(),AK7)</f>
        <v>-</v>
      </c>
      <c r="AL6" s="21" t="str">
        <f t="shared" si="5"/>
        <v>-</v>
      </c>
      <c r="AM6" s="20">
        <f t="shared" si="5"/>
        <v>0</v>
      </c>
      <c r="AN6" s="20">
        <f t="shared" si="5"/>
        <v>0</v>
      </c>
      <c r="AO6" s="21" t="str">
        <f t="shared" si="5"/>
        <v>-</v>
      </c>
      <c r="AP6" s="21" t="str">
        <f t="shared" si="5"/>
        <v>-</v>
      </c>
      <c r="AQ6" s="21" t="str">
        <f t="shared" si="5"/>
        <v>-</v>
      </c>
      <c r="AR6" s="21">
        <f t="shared" si="5"/>
        <v>162.82</v>
      </c>
      <c r="AS6" s="21">
        <f t="shared" si="5"/>
        <v>83.92</v>
      </c>
      <c r="AT6" s="20" t="str">
        <f>IF(AT7="","",IF(AT7="-","【-】","【"&amp;SUBSTITUTE(TEXT(AT7,"#,##0.00"),"-","△")&amp;"】"))</f>
        <v>【102.81】</v>
      </c>
      <c r="AU6" s="21" t="str">
        <f>IF(AU7="",NA(),AU7)</f>
        <v>-</v>
      </c>
      <c r="AV6" s="21" t="str">
        <f t="shared" ref="AV6:BD6" si="6">IF(AV7="",NA(),AV7)</f>
        <v>-</v>
      </c>
      <c r="AW6" s="21" t="str">
        <f t="shared" si="6"/>
        <v>-</v>
      </c>
      <c r="AX6" s="21">
        <f t="shared" si="6"/>
        <v>300.69</v>
      </c>
      <c r="AY6" s="21">
        <f t="shared" si="6"/>
        <v>289.37</v>
      </c>
      <c r="AZ6" s="21" t="str">
        <f t="shared" si="6"/>
        <v>-</v>
      </c>
      <c r="BA6" s="21" t="str">
        <f t="shared" si="6"/>
        <v>-</v>
      </c>
      <c r="BB6" s="21" t="str">
        <f t="shared" si="6"/>
        <v>-</v>
      </c>
      <c r="BC6" s="21">
        <f t="shared" si="6"/>
        <v>125.61</v>
      </c>
      <c r="BD6" s="21">
        <f t="shared" si="6"/>
        <v>122.71</v>
      </c>
      <c r="BE6" s="20" t="str">
        <f>IF(BE7="","",IF(BE7="-","【-】","【"&amp;SUBSTITUTE(TEXT(BE7,"#,##0.00"),"-","△")&amp;"】"))</f>
        <v>【112.20】</v>
      </c>
      <c r="BF6" s="21" t="str">
        <f>IF(BF7="",NA(),BF7)</f>
        <v>-</v>
      </c>
      <c r="BG6" s="21" t="str">
        <f t="shared" ref="BG6:BO6" si="7">IF(BG7="",NA(),BG7)</f>
        <v>-</v>
      </c>
      <c r="BH6" s="21" t="str">
        <f t="shared" si="7"/>
        <v>-</v>
      </c>
      <c r="BI6" s="20">
        <f t="shared" si="7"/>
        <v>0</v>
      </c>
      <c r="BJ6" s="20">
        <f t="shared" si="7"/>
        <v>0</v>
      </c>
      <c r="BK6" s="21" t="str">
        <f t="shared" si="7"/>
        <v>-</v>
      </c>
      <c r="BL6" s="21" t="str">
        <f t="shared" si="7"/>
        <v>-</v>
      </c>
      <c r="BM6" s="21" t="str">
        <f t="shared" si="7"/>
        <v>-</v>
      </c>
      <c r="BN6" s="21">
        <f t="shared" si="7"/>
        <v>398.42</v>
      </c>
      <c r="BO6" s="21">
        <f t="shared" si="7"/>
        <v>294.08999999999997</v>
      </c>
      <c r="BP6" s="20" t="str">
        <f>IF(BP7="","",IF(BP7="-","【-】","【"&amp;SUBSTITUTE(TEXT(BP7,"#,##0.00"),"-","△")&amp;"】"))</f>
        <v>【310.14】</v>
      </c>
      <c r="BQ6" s="21" t="str">
        <f>IF(BQ7="",NA(),BQ7)</f>
        <v>-</v>
      </c>
      <c r="BR6" s="21" t="str">
        <f t="shared" ref="BR6:BZ6" si="8">IF(BR7="",NA(),BR7)</f>
        <v>-</v>
      </c>
      <c r="BS6" s="21" t="str">
        <f t="shared" si="8"/>
        <v>-</v>
      </c>
      <c r="BT6" s="21">
        <f t="shared" si="8"/>
        <v>22.11</v>
      </c>
      <c r="BU6" s="21">
        <f t="shared" si="8"/>
        <v>19.79</v>
      </c>
      <c r="BV6" s="21" t="str">
        <f t="shared" si="8"/>
        <v>-</v>
      </c>
      <c r="BW6" s="21" t="str">
        <f t="shared" si="8"/>
        <v>-</v>
      </c>
      <c r="BX6" s="21" t="str">
        <f t="shared" si="8"/>
        <v>-</v>
      </c>
      <c r="BY6" s="21">
        <f t="shared" si="8"/>
        <v>50.7</v>
      </c>
      <c r="BZ6" s="21">
        <f t="shared" si="8"/>
        <v>60</v>
      </c>
      <c r="CA6" s="20" t="str">
        <f>IF(CA7="","",IF(CA7="-","【-】","【"&amp;SUBSTITUTE(TEXT(CA7,"#,##0.00"),"-","△")&amp;"】"))</f>
        <v>【57.71】</v>
      </c>
      <c r="CB6" s="21" t="str">
        <f>IF(CB7="",NA(),CB7)</f>
        <v>-</v>
      </c>
      <c r="CC6" s="21" t="str">
        <f t="shared" ref="CC6:CK6" si="9">IF(CC7="",NA(),CC7)</f>
        <v>-</v>
      </c>
      <c r="CD6" s="21" t="str">
        <f t="shared" si="9"/>
        <v>-</v>
      </c>
      <c r="CE6" s="21">
        <f t="shared" si="9"/>
        <v>345.23</v>
      </c>
      <c r="CF6" s="21">
        <f t="shared" si="9"/>
        <v>384.18</v>
      </c>
      <c r="CG6" s="21" t="str">
        <f t="shared" si="9"/>
        <v>-</v>
      </c>
      <c r="CH6" s="21" t="str">
        <f t="shared" si="9"/>
        <v>-</v>
      </c>
      <c r="CI6" s="21" t="str">
        <f t="shared" si="9"/>
        <v>-</v>
      </c>
      <c r="CJ6" s="21">
        <f t="shared" si="9"/>
        <v>289.81</v>
      </c>
      <c r="CK6" s="21">
        <f t="shared" si="9"/>
        <v>282.70999999999998</v>
      </c>
      <c r="CL6" s="20" t="str">
        <f>IF(CL7="","",IF(CL7="-","【-】","【"&amp;SUBSTITUTE(TEXT(CL7,"#,##0.00"),"-","△")&amp;"】"))</f>
        <v>【286.17】</v>
      </c>
      <c r="CM6" s="21" t="str">
        <f>IF(CM7="",NA(),CM7)</f>
        <v>-</v>
      </c>
      <c r="CN6" s="21" t="str">
        <f t="shared" ref="CN6:CV6" si="10">IF(CN7="",NA(),CN7)</f>
        <v>-</v>
      </c>
      <c r="CO6" s="21" t="str">
        <f t="shared" si="10"/>
        <v>-</v>
      </c>
      <c r="CP6" s="21">
        <f t="shared" si="10"/>
        <v>48.57</v>
      </c>
      <c r="CQ6" s="21">
        <f t="shared" si="10"/>
        <v>48.57</v>
      </c>
      <c r="CR6" s="21" t="str">
        <f t="shared" si="10"/>
        <v>-</v>
      </c>
      <c r="CS6" s="21" t="str">
        <f t="shared" si="10"/>
        <v>-</v>
      </c>
      <c r="CT6" s="21" t="str">
        <f t="shared" si="10"/>
        <v>-</v>
      </c>
      <c r="CU6" s="21">
        <f t="shared" si="10"/>
        <v>56.45</v>
      </c>
      <c r="CV6" s="21">
        <f t="shared" si="10"/>
        <v>56.52</v>
      </c>
      <c r="CW6" s="20" t="str">
        <f>IF(CW7="","",IF(CW7="-","【-】","【"&amp;SUBSTITUTE(TEXT(CW7,"#,##0.00"),"-","△")&amp;"】"))</f>
        <v>【56.80】</v>
      </c>
      <c r="CX6" s="21" t="str">
        <f>IF(CX7="",NA(),CX7)</f>
        <v>-</v>
      </c>
      <c r="CY6" s="21" t="str">
        <f t="shared" ref="CY6:DG6" si="11">IF(CY7="",NA(),CY7)</f>
        <v>-</v>
      </c>
      <c r="CZ6" s="21" t="str">
        <f t="shared" si="11"/>
        <v>-</v>
      </c>
      <c r="DA6" s="21">
        <f t="shared" si="11"/>
        <v>98.42</v>
      </c>
      <c r="DB6" s="21">
        <f t="shared" si="11"/>
        <v>98.61</v>
      </c>
      <c r="DC6" s="21" t="str">
        <f t="shared" si="11"/>
        <v>-</v>
      </c>
      <c r="DD6" s="21" t="str">
        <f t="shared" si="11"/>
        <v>-</v>
      </c>
      <c r="DE6" s="21" t="str">
        <f t="shared" si="11"/>
        <v>-</v>
      </c>
      <c r="DF6" s="21">
        <f t="shared" si="11"/>
        <v>54.99</v>
      </c>
      <c r="DG6" s="21">
        <f t="shared" si="11"/>
        <v>88.43</v>
      </c>
      <c r="DH6" s="20" t="str">
        <f>IF(DH7="","",IF(DH7="-","【-】","【"&amp;SUBSTITUTE(TEXT(DH7,"#,##0.00"),"-","△")&amp;"】"))</f>
        <v>【83.38】</v>
      </c>
      <c r="DI6" s="21" t="str">
        <f>IF(DI7="",NA(),DI7)</f>
        <v>-</v>
      </c>
      <c r="DJ6" s="21" t="str">
        <f t="shared" ref="DJ6:DR6" si="12">IF(DJ7="",NA(),DJ7)</f>
        <v>-</v>
      </c>
      <c r="DK6" s="21" t="str">
        <f t="shared" si="12"/>
        <v>-</v>
      </c>
      <c r="DL6" s="21">
        <f t="shared" si="12"/>
        <v>18.7</v>
      </c>
      <c r="DM6" s="21">
        <f t="shared" si="12"/>
        <v>22.35</v>
      </c>
      <c r="DN6" s="21" t="str">
        <f t="shared" si="12"/>
        <v>-</v>
      </c>
      <c r="DO6" s="21" t="str">
        <f t="shared" si="12"/>
        <v>-</v>
      </c>
      <c r="DP6" s="21" t="str">
        <f t="shared" si="12"/>
        <v>-</v>
      </c>
      <c r="DQ6" s="21">
        <f t="shared" si="12"/>
        <v>15.4</v>
      </c>
      <c r="DR6" s="21">
        <f t="shared" si="12"/>
        <v>21.02</v>
      </c>
      <c r="DS6" s="20" t="str">
        <f>IF(DS7="","",IF(DS7="-","【-】","【"&amp;SUBSTITUTE(TEXT(DS7,"#,##0.00"),"-","△")&amp;"】"))</f>
        <v>【19.84】</v>
      </c>
      <c r="DT6" s="21" t="str">
        <f>IF(DT7="",NA(),DT7)</f>
        <v>-</v>
      </c>
      <c r="DU6" s="21" t="str">
        <f t="shared" ref="DU6:EC6" si="13">IF(DU7="",NA(),DU7)</f>
        <v>-</v>
      </c>
      <c r="DV6" s="21" t="str">
        <f t="shared" si="13"/>
        <v>-</v>
      </c>
      <c r="DW6" s="21" t="str">
        <f t="shared" si="13"/>
        <v>-</v>
      </c>
      <c r="DX6" s="21" t="str">
        <f t="shared" si="13"/>
        <v>-</v>
      </c>
      <c r="DY6" s="21" t="str">
        <f t="shared" si="13"/>
        <v>-</v>
      </c>
      <c r="DZ6" s="21" t="str">
        <f t="shared" si="13"/>
        <v>-</v>
      </c>
      <c r="EA6" s="21" t="str">
        <f t="shared" si="13"/>
        <v>-</v>
      </c>
      <c r="EB6" s="21" t="str">
        <f t="shared" si="13"/>
        <v>-</v>
      </c>
      <c r="EC6" s="21" t="str">
        <f t="shared" si="13"/>
        <v>-</v>
      </c>
      <c r="ED6" s="20" t="str">
        <f>IF(ED7="","",IF(ED7="-","【-】","【"&amp;SUBSTITUTE(TEXT(ED7,"#,##0.00"),"-","△")&amp;"】"))</f>
        <v>【-】</v>
      </c>
      <c r="EE6" s="21" t="str">
        <f>IF(EE7="",NA(),EE7)</f>
        <v>-</v>
      </c>
      <c r="EF6" s="21" t="str">
        <f t="shared" ref="EF6:EN6" si="14">IF(EF7="",NA(),EF7)</f>
        <v>-</v>
      </c>
      <c r="EG6" s="21" t="str">
        <f t="shared" si="14"/>
        <v>-</v>
      </c>
      <c r="EH6" s="21" t="str">
        <f t="shared" si="14"/>
        <v>-</v>
      </c>
      <c r="EI6" s="21" t="str">
        <f t="shared" si="14"/>
        <v>-</v>
      </c>
      <c r="EJ6" s="21" t="str">
        <f t="shared" si="14"/>
        <v>-</v>
      </c>
      <c r="EK6" s="21" t="str">
        <f t="shared" si="14"/>
        <v>-</v>
      </c>
      <c r="EL6" s="21" t="str">
        <f t="shared" si="14"/>
        <v>-</v>
      </c>
      <c r="EM6" s="21" t="str">
        <f t="shared" si="14"/>
        <v>-</v>
      </c>
      <c r="EN6" s="21" t="str">
        <f t="shared" si="14"/>
        <v>-</v>
      </c>
      <c r="EO6" s="20" t="str">
        <f>IF(EO7="","",IF(EO7="-","【-】","【"&amp;SUBSTITUTE(TEXT(EO7,"#,##0.00"),"-","△")&amp;"】"))</f>
        <v>【-】</v>
      </c>
    </row>
    <row r="7" spans="1:148" s="22" customFormat="1" x14ac:dyDescent="0.2">
      <c r="A7" s="14"/>
      <c r="B7" s="23">
        <v>2021</v>
      </c>
      <c r="C7" s="23">
        <v>102083</v>
      </c>
      <c r="D7" s="23">
        <v>46</v>
      </c>
      <c r="E7" s="23">
        <v>18</v>
      </c>
      <c r="F7" s="23">
        <v>0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33.590000000000003</v>
      </c>
      <c r="P7" s="24">
        <v>0.57999999999999996</v>
      </c>
      <c r="Q7" s="24">
        <v>100</v>
      </c>
      <c r="R7" s="24">
        <v>1634</v>
      </c>
      <c r="S7" s="24">
        <v>74856</v>
      </c>
      <c r="T7" s="24">
        <v>240.27</v>
      </c>
      <c r="U7" s="24">
        <v>311.55</v>
      </c>
      <c r="V7" s="24">
        <v>433</v>
      </c>
      <c r="W7" s="24">
        <v>0.23</v>
      </c>
      <c r="X7" s="24">
        <v>1882.61</v>
      </c>
      <c r="Y7" s="24" t="s">
        <v>102</v>
      </c>
      <c r="Z7" s="24" t="s">
        <v>102</v>
      </c>
      <c r="AA7" s="24" t="s">
        <v>102</v>
      </c>
      <c r="AB7" s="24">
        <v>180.57</v>
      </c>
      <c r="AC7" s="24">
        <v>106.12</v>
      </c>
      <c r="AD7" s="24" t="s">
        <v>102</v>
      </c>
      <c r="AE7" s="24" t="s">
        <v>102</v>
      </c>
      <c r="AF7" s="24" t="s">
        <v>102</v>
      </c>
      <c r="AG7" s="24">
        <v>95.33</v>
      </c>
      <c r="AH7" s="24">
        <v>100.41</v>
      </c>
      <c r="AI7" s="24">
        <v>98.81</v>
      </c>
      <c r="AJ7" s="24" t="s">
        <v>102</v>
      </c>
      <c r="AK7" s="24" t="s">
        <v>102</v>
      </c>
      <c r="AL7" s="24" t="s">
        <v>102</v>
      </c>
      <c r="AM7" s="24">
        <v>0</v>
      </c>
      <c r="AN7" s="24">
        <v>0</v>
      </c>
      <c r="AO7" s="24" t="s">
        <v>102</v>
      </c>
      <c r="AP7" s="24" t="s">
        <v>102</v>
      </c>
      <c r="AQ7" s="24" t="s">
        <v>102</v>
      </c>
      <c r="AR7" s="24">
        <v>162.82</v>
      </c>
      <c r="AS7" s="24">
        <v>83.92</v>
      </c>
      <c r="AT7" s="24">
        <v>102.81</v>
      </c>
      <c r="AU7" s="24" t="s">
        <v>102</v>
      </c>
      <c r="AV7" s="24" t="s">
        <v>102</v>
      </c>
      <c r="AW7" s="24" t="s">
        <v>102</v>
      </c>
      <c r="AX7" s="24">
        <v>300.69</v>
      </c>
      <c r="AY7" s="24">
        <v>289.37</v>
      </c>
      <c r="AZ7" s="24" t="s">
        <v>102</v>
      </c>
      <c r="BA7" s="24" t="s">
        <v>102</v>
      </c>
      <c r="BB7" s="24" t="s">
        <v>102</v>
      </c>
      <c r="BC7" s="24">
        <v>125.61</v>
      </c>
      <c r="BD7" s="24">
        <v>122.71</v>
      </c>
      <c r="BE7" s="24">
        <v>112.2</v>
      </c>
      <c r="BF7" s="24" t="s">
        <v>102</v>
      </c>
      <c r="BG7" s="24" t="s">
        <v>102</v>
      </c>
      <c r="BH7" s="24" t="s">
        <v>102</v>
      </c>
      <c r="BI7" s="24">
        <v>0</v>
      </c>
      <c r="BJ7" s="24">
        <v>0</v>
      </c>
      <c r="BK7" s="24" t="s">
        <v>102</v>
      </c>
      <c r="BL7" s="24" t="s">
        <v>102</v>
      </c>
      <c r="BM7" s="24" t="s">
        <v>102</v>
      </c>
      <c r="BN7" s="24">
        <v>398.42</v>
      </c>
      <c r="BO7" s="24">
        <v>294.08999999999997</v>
      </c>
      <c r="BP7" s="24">
        <v>310.14</v>
      </c>
      <c r="BQ7" s="24" t="s">
        <v>102</v>
      </c>
      <c r="BR7" s="24" t="s">
        <v>102</v>
      </c>
      <c r="BS7" s="24" t="s">
        <v>102</v>
      </c>
      <c r="BT7" s="24">
        <v>22.11</v>
      </c>
      <c r="BU7" s="24">
        <v>19.79</v>
      </c>
      <c r="BV7" s="24" t="s">
        <v>102</v>
      </c>
      <c r="BW7" s="24" t="s">
        <v>102</v>
      </c>
      <c r="BX7" s="24" t="s">
        <v>102</v>
      </c>
      <c r="BY7" s="24">
        <v>50.7</v>
      </c>
      <c r="BZ7" s="24">
        <v>60</v>
      </c>
      <c r="CA7" s="24">
        <v>57.71</v>
      </c>
      <c r="CB7" s="24" t="s">
        <v>102</v>
      </c>
      <c r="CC7" s="24" t="s">
        <v>102</v>
      </c>
      <c r="CD7" s="24" t="s">
        <v>102</v>
      </c>
      <c r="CE7" s="24">
        <v>345.23</v>
      </c>
      <c r="CF7" s="24">
        <v>384.18</v>
      </c>
      <c r="CG7" s="24" t="s">
        <v>102</v>
      </c>
      <c r="CH7" s="24" t="s">
        <v>102</v>
      </c>
      <c r="CI7" s="24" t="s">
        <v>102</v>
      </c>
      <c r="CJ7" s="24">
        <v>289.81</v>
      </c>
      <c r="CK7" s="24">
        <v>282.70999999999998</v>
      </c>
      <c r="CL7" s="24">
        <v>286.17</v>
      </c>
      <c r="CM7" s="24" t="s">
        <v>102</v>
      </c>
      <c r="CN7" s="24" t="s">
        <v>102</v>
      </c>
      <c r="CO7" s="24" t="s">
        <v>102</v>
      </c>
      <c r="CP7" s="24">
        <v>48.57</v>
      </c>
      <c r="CQ7" s="24">
        <v>48.57</v>
      </c>
      <c r="CR7" s="24" t="s">
        <v>102</v>
      </c>
      <c r="CS7" s="24" t="s">
        <v>102</v>
      </c>
      <c r="CT7" s="24" t="s">
        <v>102</v>
      </c>
      <c r="CU7" s="24">
        <v>56.45</v>
      </c>
      <c r="CV7" s="24">
        <v>56.52</v>
      </c>
      <c r="CW7" s="24">
        <v>56.8</v>
      </c>
      <c r="CX7" s="24" t="s">
        <v>102</v>
      </c>
      <c r="CY7" s="24" t="s">
        <v>102</v>
      </c>
      <c r="CZ7" s="24" t="s">
        <v>102</v>
      </c>
      <c r="DA7" s="24">
        <v>98.42</v>
      </c>
      <c r="DB7" s="24">
        <v>98.61</v>
      </c>
      <c r="DC7" s="24" t="s">
        <v>102</v>
      </c>
      <c r="DD7" s="24" t="s">
        <v>102</v>
      </c>
      <c r="DE7" s="24" t="s">
        <v>102</v>
      </c>
      <c r="DF7" s="24">
        <v>54.99</v>
      </c>
      <c r="DG7" s="24">
        <v>88.43</v>
      </c>
      <c r="DH7" s="24">
        <v>83.38</v>
      </c>
      <c r="DI7" s="24" t="s">
        <v>102</v>
      </c>
      <c r="DJ7" s="24" t="s">
        <v>102</v>
      </c>
      <c r="DK7" s="24" t="s">
        <v>102</v>
      </c>
      <c r="DL7" s="24">
        <v>18.7</v>
      </c>
      <c r="DM7" s="24">
        <v>22.35</v>
      </c>
      <c r="DN7" s="24" t="s">
        <v>102</v>
      </c>
      <c r="DO7" s="24" t="s">
        <v>102</v>
      </c>
      <c r="DP7" s="24" t="s">
        <v>102</v>
      </c>
      <c r="DQ7" s="24">
        <v>15.4</v>
      </c>
      <c r="DR7" s="24">
        <v>21.02</v>
      </c>
      <c r="DS7" s="24">
        <v>19.84</v>
      </c>
      <c r="DT7" s="24" t="s">
        <v>102</v>
      </c>
      <c r="DU7" s="24" t="s">
        <v>102</v>
      </c>
      <c r="DV7" s="24" t="s">
        <v>102</v>
      </c>
      <c r="DW7" s="24" t="s">
        <v>102</v>
      </c>
      <c r="DX7" s="24" t="s">
        <v>102</v>
      </c>
      <c r="DY7" s="24" t="s">
        <v>102</v>
      </c>
      <c r="DZ7" s="24" t="s">
        <v>102</v>
      </c>
      <c r="EA7" s="24" t="s">
        <v>102</v>
      </c>
      <c r="EB7" s="24" t="s">
        <v>102</v>
      </c>
      <c r="EC7" s="24" t="s">
        <v>102</v>
      </c>
      <c r="ED7" s="24" t="s">
        <v>102</v>
      </c>
      <c r="EE7" s="24" t="s">
        <v>102</v>
      </c>
      <c r="EF7" s="24" t="s">
        <v>102</v>
      </c>
      <c r="EG7" s="24" t="s">
        <v>102</v>
      </c>
      <c r="EH7" s="24" t="s">
        <v>102</v>
      </c>
      <c r="EI7" s="24" t="s">
        <v>102</v>
      </c>
      <c r="EJ7" s="24" t="s">
        <v>102</v>
      </c>
      <c r="EK7" s="24" t="s">
        <v>102</v>
      </c>
      <c r="EL7" s="24" t="s">
        <v>102</v>
      </c>
      <c r="EM7" s="24" t="s">
        <v>102</v>
      </c>
      <c r="EN7" s="24" t="s">
        <v>102</v>
      </c>
      <c r="EO7" s="24" t="s">
        <v>102</v>
      </c>
    </row>
    <row r="8" spans="1:148" x14ac:dyDescent="0.2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2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2">
      <c r="A10" s="26" t="s">
        <v>46</v>
      </c>
      <c r="B10" s="27">
        <f t="shared" ref="B10:C10" si="15">DATEVALUE($B7+12-B11&amp;"/1/"&amp;B12)</f>
        <v>47119</v>
      </c>
      <c r="C10" s="27">
        <f t="shared" si="15"/>
        <v>47484</v>
      </c>
      <c r="D10" s="28">
        <f>DATEVALUE($B7+12-D11&amp;"/1/"&amp;D12)</f>
        <v>47849</v>
      </c>
      <c r="E10" s="28">
        <f>DATEVALUE($B7+12-E11&amp;"/1/"&amp;E12)</f>
        <v>48215</v>
      </c>
      <c r="F10" s="28">
        <f>DATEVALUE($B7+12-F11&amp;"/1/"&amp;F12)</f>
        <v>48582</v>
      </c>
    </row>
    <row r="11" spans="1:148" x14ac:dyDescent="0.2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2">
      <c r="B12">
        <v>1</v>
      </c>
      <c r="C12">
        <v>1</v>
      </c>
      <c r="D12">
        <v>1</v>
      </c>
      <c r="E12">
        <v>2</v>
      </c>
      <c r="F12">
        <v>3</v>
      </c>
      <c r="G12" t="s">
        <v>109</v>
      </c>
    </row>
    <row r="13" spans="1:148" x14ac:dyDescent="0.2">
      <c r="B13" t="s">
        <v>110</v>
      </c>
      <c r="C13" t="s">
        <v>110</v>
      </c>
      <c r="D13" t="s">
        <v>111</v>
      </c>
      <c r="E13" t="s">
        <v>112</v>
      </c>
      <c r="F13" t="s">
        <v>113</v>
      </c>
      <c r="G13" t="s">
        <v>114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/>
  <cp:lastModifiedBy> </cp:lastModifiedBy>
  <cp:lastPrinted>2023-02-21T02:39:03Z</cp:lastPrinted>
  <dcterms:created xsi:type="dcterms:W3CDTF">2022-12-01T01:40:53Z</dcterms:created>
  <dcterms:modified xsi:type="dcterms:W3CDTF">2023-02-21T02:39:08Z</dcterms:modified>
  <cp:category/>
</cp:coreProperties>
</file>