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8 南牧村\"/>
    </mc:Choice>
  </mc:AlternateContent>
  <xr:revisionPtr revIDLastSave="0" documentId="13_ncr:1_{2A1525D9-3528-456F-879F-CE01D3F2D2B3}" xr6:coauthVersionLast="36" xr6:coauthVersionMax="36" xr10:uidLastSave="{00000000-0000-0000-0000-000000000000}"/>
  <workbookProtection workbookAlgorithmName="SHA-512" workbookHashValue="4Wt2NIdIkn9m7/pLnN0VZ0ojI9gJgUjHpUB+00iaT252hgSSefZU9QawSvxyF0+rni8UqJlYErn73bg2yWyhiw==" workbookSaltValue="PiFiLHPGYqIY5Y0bSXC8Wg=="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I10" i="4"/>
  <c r="BB8" i="4"/>
  <c r="AT8" i="4"/>
  <c r="AL8" i="4"/>
  <c r="AD8" i="4"/>
  <c r="W8" i="4"/>
  <c r="P8" i="4"/>
  <c r="I8"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<sst xmlns="http://schemas.openxmlformats.org/spreadsheetml/2006/main" count="233" uniqueCount="119">
  <si>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</si>
  <si>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</si>
  <si>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</si>
  <si>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</si>
  <si>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</si>
  <si>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</si>
  <si>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</si>
  <si>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</si>
  <si>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</si>
  <si>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</si>
  <si>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</si>
  <si>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</si>
  <si>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</si>
  <si>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</si>
  <si>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</si>
  <si>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</si>
  <si>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</si>
  <si>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</si>
  <si>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</si>
  <si>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</si>
  <si>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</si>
  <si>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</si>
  <si>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</si>
  <si>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</si>
  <si>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</si>
  <si>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</si>
  <si>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</si>
  <si>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</si>
  <si>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</si>
  <si>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</si>
  <si>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</si>
  <si>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</si>
  <si>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</si>
  <si>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</si>
  <si>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</si>
  <si>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</si>
  <si>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</si>
  <si>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</si>
  <si>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</si>
  <si>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</si>
  <si>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</si>
  <si>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</si>
  <si>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</si>
  <si>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</si>
  <si>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</si>
  <si>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</si>
  <si>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</si>
  <si>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</si>
  <si>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</si>
  <si>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</si>
  <si>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</si>
  <si>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</si>
  <si>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</si>
  <si>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</si>
  <si>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</si>
  <si>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</si>
  <si>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</si>
  <si>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</si>
  <si>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</si>
  <si>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</si>
  <si>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</si>
  <si>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</si>
  <si>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</si>
  <si>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</si>
  <si>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</si>
  <si>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</si>
  <si>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</si>
  <si>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</si>
  <si>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</si>
  <si>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</si>
  <si>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</si>
  <si>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</si>
  <si>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</si>
  <si>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</si>
  <si>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</si>
  <si>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</si>
  <si>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</si>
  <si>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</si>
  <si>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</si>
  <si>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</si>
  <si>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</si>
  <si>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</si>
  <si>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</si>
  <si>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</si>
  <si>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</si>
  <si>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</si>
  <si>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</si>
  <si>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</si>
  <si>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</si>
  <si>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</si>
  <si>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</si>
  <si>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</si>
  <si>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</si>
  <si>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</si>
  <si>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</si>
  <si>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</si>
  <si>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南牧村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</si>
  <si>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</si>
  <si>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</si>
  <si>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</si>
  <si>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</si>
  <si>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</si>
  <si>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</si>
  <si>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</si>
  <si>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</si>
  <si>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</si>
  <si>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</si>
  <si>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</si>
  <si>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</si>
  <si>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</si>
  <si>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</si>
  <si>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</si>
  <si>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</si>
  <si>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</si>
  <si>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</si>
  <si>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</si>
  <si>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(1)施設・管路の老朽化に対して計画的な更新を行っていくこと、冬期に頻発する漏水に対して対策をより強化していくことなどがあげられる。
(2)施設・管路の老朽化に対する更新については、経年数や現在の状況を把握し、施設設備については、定期的に業者へ点検等を依頼することで、必要な箇所から順を追って計画的な更新を行いたい。計画的に行うことにより費用の削減に繋がることが考えられる。
(3)冬期の漏水対策については、管に保温材などを使用しているが、気温がより低下する地域についてはより一層の対策を行いたい。また家庭の水道に関しては、村の告知放送やテレビなどを活用して、凍結・漏水対策などの強化に努めていきたい。</t>
    <phoneticPr fontId="4"/>
  </si>
  <si>
    <t>③管路更新率
(1)南牧村では現在異常が見受けられる管路の更新や水道管の接続に伴う水道管の布設を行っている。
(2)どこの施設も老朽化してきているため、施設、管路の状況や現状(経年数)を把握し、施設の管理運営を行いながら、計画的に管路等の更新を行う必要性がある。</t>
    <rPh sb="10" eb="13">
      <t>ナンモクムラ</t>
    </rPh>
    <rPh sb="15" eb="17">
      <t>ゲンザイ</t>
    </rPh>
    <rPh sb="17" eb="19">
      <t>イジョウ</t>
    </rPh>
    <rPh sb="20" eb="22">
      <t>ミウ</t>
    </rPh>
    <rPh sb="26" eb="28">
      <t>カンロ</t>
    </rPh>
    <rPh sb="29" eb="31">
      <t>コウシン</t>
    </rPh>
    <rPh sb="32" eb="34">
      <t>スイドウ</t>
    </rPh>
    <rPh sb="34" eb="35">
      <t>カン</t>
    </rPh>
    <rPh sb="36" eb="38">
      <t>セツゾク</t>
    </rPh>
    <rPh sb="39" eb="40">
      <t>トモナ</t>
    </rPh>
    <rPh sb="41" eb="43">
      <t>スイドウ</t>
    </rPh>
    <rPh sb="43" eb="44">
      <t>カン</t>
    </rPh>
    <rPh sb="45" eb="47">
      <t>フセツ</t>
    </rPh>
    <rPh sb="48" eb="49">
      <t>オコナ</t>
    </rPh>
    <rPh sb="61" eb="63">
      <t>シセツ</t>
    </rPh>
    <rPh sb="64" eb="67">
      <t>ロウキュウカ</t>
    </rPh>
    <rPh sb="76" eb="78">
      <t>シセツ</t>
    </rPh>
    <rPh sb="79" eb="81">
      <t>カンロ</t>
    </rPh>
    <rPh sb="97" eb="99">
      <t>シセツ</t>
    </rPh>
    <rPh sb="100" eb="102">
      <t>カンリ</t>
    </rPh>
    <rPh sb="102" eb="104">
      <t>ウンエイ</t>
    </rPh>
    <rPh sb="105" eb="106">
      <t>オコナ</t>
    </rPh>
    <rPh sb="115" eb="117">
      <t>カンロ</t>
    </rPh>
    <rPh sb="117" eb="118">
      <t>トウ</t>
    </rPh>
    <rPh sb="122" eb="123">
      <t>オコナ</t>
    </rPh>
    <rPh sb="124" eb="126">
      <t>ヒツヨウ</t>
    </rPh>
    <rPh sb="126" eb="127">
      <t>セイ</t>
    </rPh>
    <phoneticPr fontId="4"/>
  </si>
  <si>
    <t>(１)
①加入者増により料金収入が増額となった。
収支比率は100％を上回った。引き続き上昇するよう努めたい。
④他の類似団体と比べると大幅に低くなっている。その原因として施設設備の更新の先送りなどが考えられる。
⑤前年度より供給単価、給水原価は下がったが回収率は上昇した。引き続き回収率の向上に努めたい。
⑥近年は類似団体と比較しても低い比率となっているが今後の更新等で比率が上がることも考えられる。                 　　　　　　　　　　　　⑦類似団体が約50％に対して、約85％を保っている。今後この比率が下がらないよう管理していく必要がある。
⑧類似団体に比べ、低い有収率となっている。有収率向上のために漏水対策などに努めたい。
(２)南牧村では今後、施設の老朽化等により施設の更新が必要となる箇所が多くなってくる。そのため今後は給水に係る費用の削減や料金回収率を現在の比率より高くなるような取り組みが必要になってくる。
上記⑧の有収率が低くなっている主な原因として漏水が考えられる。施設の老朽化による漏水及び冬期の凍結による水道管の破裂などが考えられる。
今後、有収率を上げるためには施設の更新や適正な施設管理を行いに取り組んでいくことが重要である。　　　</t>
    <rPh sb="5" eb="8">
      <t>カニュウシャ</t>
    </rPh>
    <rPh sb="8" eb="9">
      <t>ゾウ</t>
    </rPh>
    <rPh sb="12" eb="14">
      <t>リョウキン</t>
    </rPh>
    <rPh sb="14" eb="16">
      <t>シュウニュウ</t>
    </rPh>
    <rPh sb="17" eb="19">
      <t>ゾウガク</t>
    </rPh>
    <rPh sb="123" eb="124">
      <t>サ</t>
    </rPh>
    <rPh sb="132" eb="134">
      <t>ジョウショウ</t>
    </rPh>
    <rPh sb="137" eb="138">
      <t>ヒ</t>
    </rPh>
    <rPh sb="139" eb="140">
      <t>ツヅ</t>
    </rPh>
    <rPh sb="453" eb="455">
      <t>シセツ</t>
    </rPh>
    <rPh sb="456" eb="458">
      <t>ロウキュウ</t>
    </rPh>
    <rPh sb="458" eb="459">
      <t>カ</t>
    </rPh>
    <rPh sb="462" eb="464">
      <t>ロウスイ</t>
    </rPh>
    <rPh sb="464" eb="465">
      <t>オヨ</t>
    </rPh>
    <rPh sb="483" eb="484">
      <t>カンガ</t>
    </rPh>
    <rPh sb="504" eb="506">
      <t>シセツ</t>
    </rPh>
    <rPh sb="507" eb="509">
      <t>コウシン</t>
    </rPh>
    <rPh sb="510" eb="512">
      <t>テキセイ</t>
    </rPh>
    <rPh sb="513" eb="515">
      <t>シセツ</t>
    </rPh>
    <rPh sb="515" eb="517">
      <t>カンリ</t>
    </rPh>
    <rPh sb="518" eb="519">
      <t>オコナ</t>
    </rPh>
    <rPh sb="531" eb="533">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</si>
</sst>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0.16</c:v>
                </c:pt>
                <c:pt idx="2">
                  <c:v>0.4</c:v>
                </c:pt>
                <c:pt idx="3" formatCode="#,##0.00;&quot;△&quot;#,##0.00">
                  <c:v>0</c:v>
                </c:pt>
                <c:pt idx="4" formatCode="#,##0.00;&quot;△&quot;#,##0.00">
                  <c:v>0</c:v>
                </c:pt>
              </c:numCache>
            </c:numRef>
          </c:val>
          <c:extLst>
            <c:ext xmlns:c16="http://schemas.microsoft.com/office/drawing/2014/chart" uri="{C3380CC4-5D6E-409C-BE32-E72D297353CC}">
              <c16:uniqueId val="{00000000-CC31-467F-B41D-848D2D722EA6}"/>
            </c:ext>
          </c:extLst>
        </c:ser>
        <c:dLbls>
          <c:showLegendKey val="0"/>
          <c:showVal val="0"/>
          <c:showCatName val="0"/>
          <c:showSerName val="0"/>
          <c:showPercent val="0"/>
          <c:showBubbleSize val="0"/>
        </c:dLbls>
        <c:gapWidth val="150"/>
        <c:axId val="125218256"/>
        <c:axId val="1252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CC31-467F-B41D-848D2D722EA6}"/>
            </c:ext>
          </c:extLst>
        </c:ser>
        <c:dLbls>
          <c:showLegendKey val="0"/>
          <c:showVal val="0"/>
          <c:showCatName val="0"/>
          <c:showSerName val="0"/>
          <c:showPercent val="0"/>
          <c:showBubbleSize val="0"/>
        </c:dLbls>
        <c:marker val="1"/>
        <c:smooth val="0"/>
        <c:axId val="125218256"/>
        <c:axId val="125219040"/>
      </c:lineChart>
      <c:dateAx>
        <c:axId val="125218256"/>
        <c:scaling>
          <c:orientation val="minMax"/>
        </c:scaling>
        <c:delete val="1"/>
        <c:axPos val="b"/>
        <c:numFmt formatCode="&quot;H&quot;yy" sourceLinked="1"/>
        <c:majorTickMark val="none"/>
        <c:minorTickMark val="none"/>
        <c:tickLblPos val="none"/>
        <c:crossAx val="125219040"/>
        <c:crosses val="autoZero"/>
        <c:auto val="1"/>
        <c:lblOffset val="100"/>
        <c:baseTimeUnit val="years"/>
      </c:dateAx>
      <c:valAx>
        <c:axId val="1252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1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85.23</c:v>
                </c:pt>
                <c:pt idx="1">
                  <c:v>85.23</c:v>
                </c:pt>
                <c:pt idx="2">
                  <c:v>85</c:v>
                </c:pt>
                <c:pt idx="3">
                  <c:v>85.23</c:v>
                </c:pt>
                <c:pt idx="4">
                  <c:v>85.23</c:v>
                </c:pt>
              </c:numCache>
            </c:numRef>
          </c:val>
          <c:extLst>
            <c:ext xmlns:c16="http://schemas.microsoft.com/office/drawing/2014/chart" uri="{C3380CC4-5D6E-409C-BE32-E72D297353CC}">
              <c16:uniqueId val="{00000000-4AAB-4D0D-9B85-7447393DD63B}"/>
            </c:ext>
          </c:extLst>
        </c:ser>
        <c:dLbls>
          <c:showLegendKey val="0"/>
          <c:showVal val="0"/>
          <c:showCatName val="0"/>
          <c:showSerName val="0"/>
          <c:showPercent val="0"/>
          <c:showBubbleSize val="0"/>
        </c:dLbls>
        <c:gapWidth val="150"/>
        <c:axId val="189450080"/>
        <c:axId val="18944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4AAB-4D0D-9B85-7447393DD63B}"/>
            </c:ext>
          </c:extLst>
        </c:ser>
        <c:dLbls>
          <c:showLegendKey val="0"/>
          <c:showVal val="0"/>
          <c:showCatName val="0"/>
          <c:showSerName val="0"/>
          <c:showPercent val="0"/>
          <c:showBubbleSize val="0"/>
        </c:dLbls>
        <c:marker val="1"/>
        <c:smooth val="0"/>
        <c:axId val="189450080"/>
        <c:axId val="189448120"/>
      </c:lineChart>
      <c:dateAx>
        <c:axId val="189450080"/>
        <c:scaling>
          <c:orientation val="minMax"/>
        </c:scaling>
        <c:delete val="1"/>
        <c:axPos val="b"/>
        <c:numFmt formatCode="&quot;H&quot;yy" sourceLinked="1"/>
        <c:majorTickMark val="none"/>
        <c:minorTickMark val="none"/>
        <c:tickLblPos val="none"/>
        <c:crossAx val="189448120"/>
        <c:crosses val="autoZero"/>
        <c:auto val="1"/>
        <c:lblOffset val="100"/>
        <c:baseTimeUnit val="years"/>
      </c:dateAx>
      <c:valAx>
        <c:axId val="18944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60</c:v>
                </c:pt>
                <c:pt idx="1">
                  <c:v>60</c:v>
                </c:pt>
                <c:pt idx="2">
                  <c:v>60</c:v>
                </c:pt>
                <c:pt idx="3">
                  <c:v>60</c:v>
                </c:pt>
                <c:pt idx="4">
                  <c:v>59.96</c:v>
                </c:pt>
              </c:numCache>
            </c:numRef>
          </c:val>
          <c:extLst>
            <c:ext xmlns:c16="http://schemas.microsoft.com/office/drawing/2014/chart" uri="{C3380CC4-5D6E-409C-BE32-E72D297353CC}">
              <c16:uniqueId val="{00000000-CDA0-466D-8788-90BF1A735CAA}"/>
            </c:ext>
          </c:extLst>
        </c:ser>
        <c:dLbls>
          <c:showLegendKey val="0"/>
          <c:showVal val="0"/>
          <c:showCatName val="0"/>
          <c:showSerName val="0"/>
          <c:showPercent val="0"/>
          <c:showBubbleSize val="0"/>
        </c:dLbls>
        <c:gapWidth val="150"/>
        <c:axId val="189563696"/>
        <c:axId val="18956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CDA0-466D-8788-90BF1A735CAA}"/>
            </c:ext>
          </c:extLst>
        </c:ser>
        <c:dLbls>
          <c:showLegendKey val="0"/>
          <c:showVal val="0"/>
          <c:showCatName val="0"/>
          <c:showSerName val="0"/>
          <c:showPercent val="0"/>
          <c:showBubbleSize val="0"/>
        </c:dLbls>
        <c:marker val="1"/>
        <c:smooth val="0"/>
        <c:axId val="189563696"/>
        <c:axId val="189564872"/>
      </c:lineChart>
      <c:dateAx>
        <c:axId val="189563696"/>
        <c:scaling>
          <c:orientation val="minMax"/>
        </c:scaling>
        <c:delete val="1"/>
        <c:axPos val="b"/>
        <c:numFmt formatCode="&quot;H&quot;yy" sourceLinked="1"/>
        <c:majorTickMark val="none"/>
        <c:minorTickMark val="none"/>
        <c:tickLblPos val="none"/>
        <c:crossAx val="189564872"/>
        <c:crosses val="autoZero"/>
        <c:auto val="1"/>
        <c:lblOffset val="100"/>
        <c:baseTimeUnit val="years"/>
      </c:dateAx>
      <c:valAx>
        <c:axId val="1895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6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107.82</c:v>
                </c:pt>
                <c:pt idx="1">
                  <c:v>107.16</c:v>
                </c:pt>
                <c:pt idx="2">
                  <c:v>99.56</c:v>
                </c:pt>
                <c:pt idx="3">
                  <c:v>101.62</c:v>
                </c:pt>
                <c:pt idx="4">
                  <c:v>111.72</c:v>
                </c:pt>
              </c:numCache>
            </c:numRef>
          </c:val>
          <c:extLst>
            <c:ext xmlns:c16="http://schemas.microsoft.com/office/drawing/2014/chart" uri="{C3380CC4-5D6E-409C-BE32-E72D297353CC}">
              <c16:uniqueId val="{00000000-796B-4F24-B63C-4E62B7138FF0}"/>
            </c:ext>
          </c:extLst>
        </c:ser>
        <c:dLbls>
          <c:showLegendKey val="0"/>
          <c:showVal val="0"/>
          <c:showCatName val="0"/>
          <c:showSerName val="0"/>
          <c:showPercent val="0"/>
          <c:showBubbleSize val="0"/>
        </c:dLbls>
        <c:gapWidth val="150"/>
        <c:axId val="125219824"/>
        <c:axId val="1252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796B-4F24-B63C-4E62B7138FF0}"/>
            </c:ext>
          </c:extLst>
        </c:ser>
        <c:dLbls>
          <c:showLegendKey val="0"/>
          <c:showVal val="0"/>
          <c:showCatName val="0"/>
          <c:showSerName val="0"/>
          <c:showPercent val="0"/>
          <c:showBubbleSize val="0"/>
        </c:dLbls>
        <c:marker val="1"/>
        <c:smooth val="0"/>
        <c:axId val="125219824"/>
        <c:axId val="125220608"/>
      </c:lineChart>
      <c:dateAx>
        <c:axId val="125219824"/>
        <c:scaling>
          <c:orientation val="minMax"/>
        </c:scaling>
        <c:delete val="1"/>
        <c:axPos val="b"/>
        <c:numFmt formatCode="&quot;H&quot;yy" sourceLinked="1"/>
        <c:majorTickMark val="none"/>
        <c:minorTickMark val="none"/>
        <c:tickLblPos val="none"/>
        <c:crossAx val="125220608"/>
        <c:crosses val="autoZero"/>
        <c:auto val="1"/>
        <c:lblOffset val="100"/>
        <c:baseTimeUnit val="years"/>
      </c:dateAx>
      <c:valAx>
        <c:axId val="125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1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E8-4501-A59D-66833472FCAC}"/>
            </c:ext>
          </c:extLst>
        </c:ser>
        <c:dLbls>
          <c:showLegendKey val="0"/>
          <c:showVal val="0"/>
          <c:showCatName val="0"/>
          <c:showSerName val="0"/>
          <c:showPercent val="0"/>
          <c:showBubbleSize val="0"/>
        </c:dLbls>
        <c:gapWidth val="150"/>
        <c:axId val="189200792"/>
        <c:axId val="1891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E8-4501-A59D-66833472FCAC}"/>
            </c:ext>
          </c:extLst>
        </c:ser>
        <c:dLbls>
          <c:showLegendKey val="0"/>
          <c:showVal val="0"/>
          <c:showCatName val="0"/>
          <c:showSerName val="0"/>
          <c:showPercent val="0"/>
          <c:showBubbleSize val="0"/>
        </c:dLbls>
        <c:marker val="1"/>
        <c:smooth val="0"/>
        <c:axId val="189200792"/>
        <c:axId val="189198048"/>
      </c:lineChart>
      <c:dateAx>
        <c:axId val="189200792"/>
        <c:scaling>
          <c:orientation val="minMax"/>
        </c:scaling>
        <c:delete val="1"/>
        <c:axPos val="b"/>
        <c:numFmt formatCode="&quot;H&quot;yy" sourceLinked="1"/>
        <c:majorTickMark val="none"/>
        <c:minorTickMark val="none"/>
        <c:tickLblPos val="none"/>
        <c:crossAx val="189198048"/>
        <c:crosses val="autoZero"/>
        <c:auto val="1"/>
        <c:lblOffset val="100"/>
        <c:baseTimeUnit val="years"/>
      </c:dateAx>
      <c:valAx>
        <c:axId val="1891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F7-420D-A6CE-5430D5DABE32}"/>
            </c:ext>
          </c:extLst>
        </c:ser>
        <c:dLbls>
          <c:showLegendKey val="0"/>
          <c:showVal val="0"/>
          <c:showCatName val="0"/>
          <c:showSerName val="0"/>
          <c:showPercent val="0"/>
          <c:showBubbleSize val="0"/>
        </c:dLbls>
        <c:gapWidth val="150"/>
        <c:axId val="189194912"/>
        <c:axId val="18919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F7-420D-A6CE-5430D5DABE32}"/>
            </c:ext>
          </c:extLst>
        </c:ser>
        <c:dLbls>
          <c:showLegendKey val="0"/>
          <c:showVal val="0"/>
          <c:showCatName val="0"/>
          <c:showSerName val="0"/>
          <c:showPercent val="0"/>
          <c:showBubbleSize val="0"/>
        </c:dLbls>
        <c:marker val="1"/>
        <c:smooth val="0"/>
        <c:axId val="189194912"/>
        <c:axId val="189197264"/>
      </c:lineChart>
      <c:dateAx>
        <c:axId val="189194912"/>
        <c:scaling>
          <c:orientation val="minMax"/>
        </c:scaling>
        <c:delete val="1"/>
        <c:axPos val="b"/>
        <c:numFmt formatCode="&quot;H&quot;yy" sourceLinked="1"/>
        <c:majorTickMark val="none"/>
        <c:minorTickMark val="none"/>
        <c:tickLblPos val="none"/>
        <c:crossAx val="189197264"/>
        <c:crosses val="autoZero"/>
        <c:auto val="1"/>
        <c:lblOffset val="100"/>
        <c:baseTimeUnit val="years"/>
      </c:dateAx>
      <c:valAx>
        <c:axId val="18919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64-4196-816D-C4AA869A17A2}"/>
            </c:ext>
          </c:extLst>
        </c:ser>
        <c:dLbls>
          <c:showLegendKey val="0"/>
          <c:showVal val="0"/>
          <c:showCatName val="0"/>
          <c:showSerName val="0"/>
          <c:showPercent val="0"/>
          <c:showBubbleSize val="0"/>
        </c:dLbls>
        <c:gapWidth val="150"/>
        <c:axId val="189196872"/>
        <c:axId val="18919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64-4196-816D-C4AA869A17A2}"/>
            </c:ext>
          </c:extLst>
        </c:ser>
        <c:dLbls>
          <c:showLegendKey val="0"/>
          <c:showVal val="0"/>
          <c:showCatName val="0"/>
          <c:showSerName val="0"/>
          <c:showPercent val="0"/>
          <c:showBubbleSize val="0"/>
        </c:dLbls>
        <c:marker val="1"/>
        <c:smooth val="0"/>
        <c:axId val="189196872"/>
        <c:axId val="189197656"/>
      </c:lineChart>
      <c:dateAx>
        <c:axId val="189196872"/>
        <c:scaling>
          <c:orientation val="minMax"/>
        </c:scaling>
        <c:delete val="1"/>
        <c:axPos val="b"/>
        <c:numFmt formatCode="&quot;H&quot;yy" sourceLinked="1"/>
        <c:majorTickMark val="none"/>
        <c:minorTickMark val="none"/>
        <c:tickLblPos val="none"/>
        <c:crossAx val="189197656"/>
        <c:crosses val="autoZero"/>
        <c:auto val="1"/>
        <c:lblOffset val="100"/>
        <c:baseTimeUnit val="years"/>
      </c:dateAx>
      <c:valAx>
        <c:axId val="18919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9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4F-4053-B2E9-9FFFF97B5EE3}"/>
            </c:ext>
          </c:extLst>
        </c:ser>
        <c:dLbls>
          <c:showLegendKey val="0"/>
          <c:showVal val="0"/>
          <c:showCatName val="0"/>
          <c:showSerName val="0"/>
          <c:showPercent val="0"/>
          <c:showBubbleSize val="0"/>
        </c:dLbls>
        <c:gapWidth val="150"/>
        <c:axId val="189198832"/>
        <c:axId val="18919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4F-4053-B2E9-9FFFF97B5EE3}"/>
            </c:ext>
          </c:extLst>
        </c:ser>
        <c:dLbls>
          <c:showLegendKey val="0"/>
          <c:showVal val="0"/>
          <c:showCatName val="0"/>
          <c:showSerName val="0"/>
          <c:showPercent val="0"/>
          <c:showBubbleSize val="0"/>
        </c:dLbls>
        <c:marker val="1"/>
        <c:smooth val="0"/>
        <c:axId val="189198832"/>
        <c:axId val="189198440"/>
      </c:lineChart>
      <c:dateAx>
        <c:axId val="189198832"/>
        <c:scaling>
          <c:orientation val="minMax"/>
        </c:scaling>
        <c:delete val="1"/>
        <c:axPos val="b"/>
        <c:numFmt formatCode="&quot;H&quot;yy" sourceLinked="1"/>
        <c:majorTickMark val="none"/>
        <c:minorTickMark val="none"/>
        <c:tickLblPos val="none"/>
        <c:crossAx val="189198440"/>
        <c:crosses val="autoZero"/>
        <c:auto val="1"/>
        <c:lblOffset val="100"/>
        <c:baseTimeUnit val="years"/>
      </c:dateAx>
      <c:valAx>
        <c:axId val="18919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12.38</c:v>
                </c:pt>
                <c:pt idx="1">
                  <c:v>6.37</c:v>
                </c:pt>
                <c:pt idx="2">
                  <c:v>4.75</c:v>
                </c:pt>
                <c:pt idx="3">
                  <c:v>2.97</c:v>
                </c:pt>
                <c:pt idx="4">
                  <c:v>10.3</c:v>
                </c:pt>
              </c:numCache>
            </c:numRef>
          </c:val>
          <c:extLst>
            <c:ext xmlns:c16="http://schemas.microsoft.com/office/drawing/2014/chart" uri="{C3380CC4-5D6E-409C-BE32-E72D297353CC}">
              <c16:uniqueId val="{00000000-3BF2-4E13-A95E-44E51EF87F90}"/>
            </c:ext>
          </c:extLst>
        </c:ser>
        <c:dLbls>
          <c:showLegendKey val="0"/>
          <c:showVal val="0"/>
          <c:showCatName val="0"/>
          <c:showSerName val="0"/>
          <c:showPercent val="0"/>
          <c:showBubbleSize val="0"/>
        </c:dLbls>
        <c:gapWidth val="150"/>
        <c:axId val="189200008"/>
        <c:axId val="18919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BF2-4E13-A95E-44E51EF87F90}"/>
            </c:ext>
          </c:extLst>
        </c:ser>
        <c:dLbls>
          <c:showLegendKey val="0"/>
          <c:showVal val="0"/>
          <c:showCatName val="0"/>
          <c:showSerName val="0"/>
          <c:showPercent val="0"/>
          <c:showBubbleSize val="0"/>
        </c:dLbls>
        <c:marker val="1"/>
        <c:smooth val="0"/>
        <c:axId val="189200008"/>
        <c:axId val="189194520"/>
      </c:lineChart>
      <c:dateAx>
        <c:axId val="189200008"/>
        <c:scaling>
          <c:orientation val="minMax"/>
        </c:scaling>
        <c:delete val="1"/>
        <c:axPos val="b"/>
        <c:numFmt formatCode="&quot;H&quot;yy" sourceLinked="1"/>
        <c:majorTickMark val="none"/>
        <c:minorTickMark val="none"/>
        <c:tickLblPos val="none"/>
        <c:crossAx val="189194520"/>
        <c:crosses val="autoZero"/>
        <c:auto val="1"/>
        <c:lblOffset val="100"/>
        <c:baseTimeUnit val="years"/>
      </c:dateAx>
      <c:valAx>
        <c:axId val="18919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93.79</c:v>
                </c:pt>
                <c:pt idx="1">
                  <c:v>93.26</c:v>
                </c:pt>
                <c:pt idx="2">
                  <c:v>84.37</c:v>
                </c:pt>
                <c:pt idx="3">
                  <c:v>72.14</c:v>
                </c:pt>
                <c:pt idx="4">
                  <c:v>96.89</c:v>
                </c:pt>
              </c:numCache>
            </c:numRef>
          </c:val>
          <c:extLst>
            <c:ext xmlns:c16="http://schemas.microsoft.com/office/drawing/2014/chart" uri="{C3380CC4-5D6E-409C-BE32-E72D297353CC}">
              <c16:uniqueId val="{00000000-C443-44BD-B65C-3548E30B7FA6}"/>
            </c:ext>
          </c:extLst>
        </c:ser>
        <c:dLbls>
          <c:showLegendKey val="0"/>
          <c:showVal val="0"/>
          <c:showCatName val="0"/>
          <c:showSerName val="0"/>
          <c:showPercent val="0"/>
          <c:showBubbleSize val="0"/>
        </c:dLbls>
        <c:gapWidth val="150"/>
        <c:axId val="189448904"/>
        <c:axId val="1894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C443-44BD-B65C-3548E30B7FA6}"/>
            </c:ext>
          </c:extLst>
        </c:ser>
        <c:dLbls>
          <c:showLegendKey val="0"/>
          <c:showVal val="0"/>
          <c:showCatName val="0"/>
          <c:showSerName val="0"/>
          <c:showPercent val="0"/>
          <c:showBubbleSize val="0"/>
        </c:dLbls>
        <c:marker val="1"/>
        <c:smooth val="0"/>
        <c:axId val="189448904"/>
        <c:axId val="189448512"/>
      </c:lineChart>
      <c:dateAx>
        <c:axId val="189448904"/>
        <c:scaling>
          <c:orientation val="minMax"/>
        </c:scaling>
        <c:delete val="1"/>
        <c:axPos val="b"/>
        <c:numFmt formatCode="&quot;H&quot;yy" sourceLinked="1"/>
        <c:majorTickMark val="none"/>
        <c:minorTickMark val="none"/>
        <c:tickLblPos val="none"/>
        <c:crossAx val="189448512"/>
        <c:crosses val="autoZero"/>
        <c:auto val="1"/>
        <c:lblOffset val="100"/>
        <c:baseTimeUnit val="years"/>
      </c:dateAx>
      <c:valAx>
        <c:axId val="1894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59.44</c:v>
                </c:pt>
                <c:pt idx="1">
                  <c:v>58.5</c:v>
                </c:pt>
                <c:pt idx="2">
                  <c:v>66.400000000000006</c:v>
                </c:pt>
                <c:pt idx="3">
                  <c:v>84.75</c:v>
                </c:pt>
                <c:pt idx="4">
                  <c:v>62.29</c:v>
                </c:pt>
              </c:numCache>
            </c:numRef>
          </c:val>
          <c:extLst>
            <c:ext xmlns:c16="http://schemas.microsoft.com/office/drawing/2014/chart" uri="{C3380CC4-5D6E-409C-BE32-E72D297353CC}">
              <c16:uniqueId val="{00000000-0B3A-40DD-ADA9-A373F7608772}"/>
            </c:ext>
          </c:extLst>
        </c:ser>
        <c:dLbls>
          <c:showLegendKey val="0"/>
          <c:showVal val="0"/>
          <c:showCatName val="0"/>
          <c:showSerName val="0"/>
          <c:showPercent val="0"/>
          <c:showBubbleSize val="0"/>
        </c:dLbls>
        <c:gapWidth val="150"/>
        <c:axId val="189449688"/>
        <c:axId val="1894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0B3A-40DD-ADA9-A373F7608772}"/>
            </c:ext>
          </c:extLst>
        </c:ser>
        <c:dLbls>
          <c:showLegendKey val="0"/>
          <c:showVal val="0"/>
          <c:showCatName val="0"/>
          <c:showSerName val="0"/>
          <c:showPercent val="0"/>
          <c:showBubbleSize val="0"/>
        </c:dLbls>
        <c:marker val="1"/>
        <c:smooth val="0"/>
        <c:axId val="189449688"/>
        <c:axId val="189446944"/>
      </c:lineChart>
      <c:dateAx>
        <c:axId val="189449688"/>
        <c:scaling>
          <c:orientation val="minMax"/>
        </c:scaling>
        <c:delete val="1"/>
        <c:axPos val="b"/>
        <c:numFmt formatCode="&quot;H&quot;yy" sourceLinked="1"/>
        <c:majorTickMark val="none"/>
        <c:minorTickMark val="none"/>
        <c:tickLblPos val="none"/>
        <c:crossAx val="189446944"/>
        <c:crosses val="autoZero"/>
        <c:auto val="1"/>
        <c:lblOffset val="100"/>
        <c:baseTimeUnit val="years"/>
      </c:dateAx>
      <c:valAx>
        <c:axId val="1894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南牧村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1636</v>
      </c>
      <c r="AM8" s="60"/>
      <c r="AN8" s="60"/>
      <c r="AO8" s="60"/>
      <c r="AP8" s="60"/>
      <c r="AQ8" s="60"/>
      <c r="AR8" s="60"/>
      <c r="AS8" s="60"/>
      <c r="AT8" s="36">
        <f>データ!$S$6</f>
        <v>118.83</v>
      </c>
      <c r="AU8" s="36"/>
      <c r="AV8" s="36"/>
      <c r="AW8" s="36"/>
      <c r="AX8" s="36"/>
      <c r="AY8" s="36"/>
      <c r="AZ8" s="36"/>
      <c r="BA8" s="36"/>
      <c r="BB8" s="36">
        <f>データ!$T$6</f>
        <v>13.77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98.15</v>
      </c>
      <c r="Q10" s="36"/>
      <c r="R10" s="36"/>
      <c r="S10" s="36"/>
      <c r="T10" s="36"/>
      <c r="U10" s="36"/>
      <c r="V10" s="36"/>
      <c r="W10" s="60">
        <f>データ!$Q$6</f>
        <v>2200</v>
      </c>
      <c r="X10" s="60"/>
      <c r="Y10" s="60"/>
      <c r="Z10" s="60"/>
      <c r="AA10" s="60"/>
      <c r="AB10" s="60"/>
      <c r="AC10" s="60"/>
      <c r="AD10" s="2"/>
      <c r="AE10" s="2"/>
      <c r="AF10" s="2"/>
      <c r="AG10" s="2"/>
      <c r="AH10" s="2"/>
      <c r="AI10" s="2"/>
      <c r="AJ10" s="2"/>
      <c r="AK10" s="2"/>
      <c r="AL10" s="60">
        <f>データ!$U$6</f>
        <v>1588</v>
      </c>
      <c r="AM10" s="60"/>
      <c r="AN10" s="60"/>
      <c r="AO10" s="60"/>
      <c r="AP10" s="60"/>
      <c r="AQ10" s="60"/>
      <c r="AR10" s="60"/>
      <c r="AS10" s="60"/>
      <c r="AT10" s="36">
        <f>データ!$V$6</f>
        <v>24.3</v>
      </c>
      <c r="AU10" s="36"/>
      <c r="AV10" s="36"/>
      <c r="AW10" s="36"/>
      <c r="AX10" s="36"/>
      <c r="AY10" s="36"/>
      <c r="AZ10" s="36"/>
      <c r="BA10" s="36"/>
      <c r="BB10" s="36">
        <f>データ!$W$6</f>
        <v>65.349999999999994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118</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117</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NwoXIn0hS3uriSk7fq5UmWAN2xRtfbELDXorB6ftLr6l3PVSLwyKRSr7yyq1j9i+SdcbB+dhslbmrfhA5JbXZw==" saltValue="Tyx65Jt9StlDRe8+e98N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103837</v>
      </c>
      <c r="D6" s="20">
        <f t="shared" si="3"/>
        <v>47</v>
      </c>
      <c r="E6" s="20">
        <f t="shared" si="3"/>
        <v>1</v>
      </c>
      <c r="F6" s="20">
        <f t="shared" si="3"/>
        <v>0</v>
      </c>
      <c r="G6" s="20">
        <f t="shared" si="3"/>
        <v>0</v>
      </c>
      <c r="H6" s="20" t="str">
        <f t="shared" si="3"/>
        <v>群馬県　南牧村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98.15</v>
      </c>
      <c r="Q6" s="21">
        <f t="shared" si="3"/>
        <v>2200</v>
      </c>
      <c r="R6" s="21">
        <f t="shared" si="3"/>
        <v>1636</v>
      </c>
      <c r="S6" s="21">
        <f t="shared" si="3"/>
        <v>118.83</v>
      </c>
      <c r="T6" s="21">
        <f t="shared" si="3"/>
        <v>13.77</v>
      </c>
      <c r="U6" s="21">
        <f t="shared" si="3"/>
        <v>1588</v>
      </c>
      <c r="V6" s="21">
        <f t="shared" si="3"/>
        <v>24.3</v>
      </c>
      <c r="W6" s="21">
        <f t="shared" si="3"/>
        <v>65.349999999999994</v>
      </c>
      <c r="X6" s="22">
        <f>IF(X7="",NA(),X7)</f>
        <v>107.82</v>
      </c>
      <c r="Y6" s="22">
        <f t="shared" ref="Y6:AG6" si="4">IF(Y7="",NA(),Y7)</f>
        <v>107.16</v>
      </c>
      <c r="Z6" s="22">
        <f t="shared" si="4"/>
        <v>99.56</v>
      </c>
      <c r="AA6" s="22">
        <f t="shared" si="4"/>
        <v>101.62</v>
      </c>
      <c r="AB6" s="22">
        <f t="shared" si="4"/>
        <v>111.72</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12.38</v>
      </c>
      <c r="BF6" s="22">
        <f t="shared" ref="BF6:BN6" si="7">IF(BF7="",NA(),BF7)</f>
        <v>6.37</v>
      </c>
      <c r="BG6" s="22">
        <f t="shared" si="7"/>
        <v>4.75</v>
      </c>
      <c r="BH6" s="22">
        <f t="shared" si="7"/>
        <v>2.97</v>
      </c>
      <c r="BI6" s="22">
        <f t="shared" si="7"/>
        <v>10.3</v>
      </c>
      <c r="BJ6" s="22">
        <f t="shared" si="7"/>
        <v>1302.33</v>
      </c>
      <c r="BK6" s="22">
        <f t="shared" si="7"/>
        <v>1274.21</v>
      </c>
      <c r="BL6" s="22">
        <f t="shared" si="7"/>
        <v>1183.92</v>
      </c>
      <c r="BM6" s="22">
        <f t="shared" si="7"/>
        <v>1128.72</v>
      </c>
      <c r="BN6" s="22">
        <f t="shared" si="7"/>
        <v>1125.25</v>
      </c>
      <c r="BO6" s="21" t="str">
        <f>IF(BO7="","",IF(BO7="-","【-】","【"&amp;SUBSTITUTE(TEXT(BO7,"#,##0.00"),"-","△")&amp;"】"))</f>
        <v>【940.88】</v>
      </c>
      <c r="BP6" s="22">
        <f>IF(BP7="",NA(),BP7)</f>
        <v>93.79</v>
      </c>
      <c r="BQ6" s="22">
        <f t="shared" ref="BQ6:BY6" si="8">IF(BQ7="",NA(),BQ7)</f>
        <v>93.26</v>
      </c>
      <c r="BR6" s="22">
        <f t="shared" si="8"/>
        <v>84.37</v>
      </c>
      <c r="BS6" s="22">
        <f t="shared" si="8"/>
        <v>72.14</v>
      </c>
      <c r="BT6" s="22">
        <f t="shared" si="8"/>
        <v>96.89</v>
      </c>
      <c r="BU6" s="22">
        <f t="shared" si="8"/>
        <v>40.89</v>
      </c>
      <c r="BV6" s="22">
        <f t="shared" si="8"/>
        <v>41.25</v>
      </c>
      <c r="BW6" s="22">
        <f t="shared" si="8"/>
        <v>42.5</v>
      </c>
      <c r="BX6" s="22">
        <f t="shared" si="8"/>
        <v>41.84</v>
      </c>
      <c r="BY6" s="22">
        <f t="shared" si="8"/>
        <v>41.44</v>
      </c>
      <c r="BZ6" s="21" t="str">
        <f>IF(BZ7="","",IF(BZ7="-","【-】","【"&amp;SUBSTITUTE(TEXT(BZ7,"#,##0.00"),"-","△")&amp;"】"))</f>
        <v>【54.59】</v>
      </c>
      <c r="CA6" s="22">
        <f>IF(CA7="",NA(),CA7)</f>
        <v>59.44</v>
      </c>
      <c r="CB6" s="22">
        <f t="shared" ref="CB6:CJ6" si="9">IF(CB7="",NA(),CB7)</f>
        <v>58.5</v>
      </c>
      <c r="CC6" s="22">
        <f t="shared" si="9"/>
        <v>66.400000000000006</v>
      </c>
      <c r="CD6" s="22">
        <f t="shared" si="9"/>
        <v>84.75</v>
      </c>
      <c r="CE6" s="22">
        <f t="shared" si="9"/>
        <v>62.29</v>
      </c>
      <c r="CF6" s="22">
        <f t="shared" si="9"/>
        <v>383.2</v>
      </c>
      <c r="CG6" s="22">
        <f t="shared" si="9"/>
        <v>383.25</v>
      </c>
      <c r="CH6" s="22">
        <f t="shared" si="9"/>
        <v>377.72</v>
      </c>
      <c r="CI6" s="22">
        <f t="shared" si="9"/>
        <v>390.47</v>
      </c>
      <c r="CJ6" s="22">
        <f t="shared" si="9"/>
        <v>403.61</v>
      </c>
      <c r="CK6" s="21" t="str">
        <f>IF(CK7="","",IF(CK7="-","【-】","【"&amp;SUBSTITUTE(TEXT(CK7,"#,##0.00"),"-","△")&amp;"】"))</f>
        <v>【301.20】</v>
      </c>
      <c r="CL6" s="22">
        <f>IF(CL7="",NA(),CL7)</f>
        <v>85.23</v>
      </c>
      <c r="CM6" s="22">
        <f t="shared" ref="CM6:CU6" si="10">IF(CM7="",NA(),CM7)</f>
        <v>85.23</v>
      </c>
      <c r="CN6" s="22">
        <f t="shared" si="10"/>
        <v>85</v>
      </c>
      <c r="CO6" s="22">
        <f t="shared" si="10"/>
        <v>85.23</v>
      </c>
      <c r="CP6" s="22">
        <f t="shared" si="10"/>
        <v>85.23</v>
      </c>
      <c r="CQ6" s="22">
        <f t="shared" si="10"/>
        <v>47.95</v>
      </c>
      <c r="CR6" s="22">
        <f t="shared" si="10"/>
        <v>48.26</v>
      </c>
      <c r="CS6" s="22">
        <f t="shared" si="10"/>
        <v>48.01</v>
      </c>
      <c r="CT6" s="22">
        <f t="shared" si="10"/>
        <v>49.08</v>
      </c>
      <c r="CU6" s="22">
        <f t="shared" si="10"/>
        <v>51.46</v>
      </c>
      <c r="CV6" s="21" t="str">
        <f>IF(CV7="","",IF(CV7="-","【-】","【"&amp;SUBSTITUTE(TEXT(CV7,"#,##0.00"),"-","△")&amp;"】"))</f>
        <v>【56.42】</v>
      </c>
      <c r="CW6" s="22">
        <f>IF(CW7="",NA(),CW7)</f>
        <v>60</v>
      </c>
      <c r="CX6" s="22">
        <f t="shared" ref="CX6:DF6" si="11">IF(CX7="",NA(),CX7)</f>
        <v>60</v>
      </c>
      <c r="CY6" s="22">
        <f t="shared" si="11"/>
        <v>60</v>
      </c>
      <c r="CZ6" s="22">
        <f t="shared" si="11"/>
        <v>60</v>
      </c>
      <c r="DA6" s="22">
        <f t="shared" si="11"/>
        <v>59.96</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0.04</v>
      </c>
      <c r="EE6" s="22">
        <f t="shared" ref="EE6:EM6" si="14">IF(EE7="",NA(),EE7)</f>
        <v>0.16</v>
      </c>
      <c r="EF6" s="22">
        <f t="shared" si="14"/>
        <v>0.4</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103837</v>
      </c>
      <c r="D7" s="24">
        <v>47</v>
      </c>
      <c r="E7" s="24">
        <v>1</v>
      </c>
      <c r="F7" s="24">
        <v>0</v>
      </c>
      <c r="G7" s="24">
        <v>0</v>
      </c>
      <c r="H7" s="24" t="s">
        <v>96</v>
      </c>
      <c r="I7" s="24" t="s">
        <v>97</v>
      </c>
      <c r="J7" s="24" t="s">
        <v>98</v>
      </c>
      <c r="K7" s="24" t="s">
        <v>99</v>
      </c>
      <c r="L7" s="24" t="s">
        <v>100</v>
      </c>
      <c r="M7" s="24" t="s">
        <v>101</v>
      </c>
      <c r="N7" s="25" t="s">
        <v>102</v>
      </c>
      <c r="O7" s="25" t="s">
        <v>103</v>
      </c>
      <c r="P7" s="25">
        <v>98.15</v>
      </c>
      <c r="Q7" s="25">
        <v>2200</v>
      </c>
      <c r="R7" s="25">
        <v>1636</v>
      </c>
      <c r="S7" s="25">
        <v>118.83</v>
      </c>
      <c r="T7" s="25">
        <v>13.77</v>
      </c>
      <c r="U7" s="25">
        <v>1588</v>
      </c>
      <c r="V7" s="25">
        <v>24.3</v>
      </c>
      <c r="W7" s="25">
        <v>65.349999999999994</v>
      </c>
      <c r="X7" s="25">
        <v>107.82</v>
      </c>
      <c r="Y7" s="25">
        <v>107.16</v>
      </c>
      <c r="Z7" s="25">
        <v>99.56</v>
      </c>
      <c r="AA7" s="25">
        <v>101.62</v>
      </c>
      <c r="AB7" s="25">
        <v>111.72</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12.38</v>
      </c>
      <c r="BF7" s="25">
        <v>6.37</v>
      </c>
      <c r="BG7" s="25">
        <v>4.75</v>
      </c>
      <c r="BH7" s="25">
        <v>2.97</v>
      </c>
      <c r="BI7" s="25">
        <v>10.3</v>
      </c>
      <c r="BJ7" s="25">
        <v>1302.33</v>
      </c>
      <c r="BK7" s="25">
        <v>1274.21</v>
      </c>
      <c r="BL7" s="25">
        <v>1183.92</v>
      </c>
      <c r="BM7" s="25">
        <v>1128.72</v>
      </c>
      <c r="BN7" s="25">
        <v>1125.25</v>
      </c>
      <c r="BO7" s="25">
        <v>940.88</v>
      </c>
      <c r="BP7" s="25">
        <v>93.79</v>
      </c>
      <c r="BQ7" s="25">
        <v>93.26</v>
      </c>
      <c r="BR7" s="25">
        <v>84.37</v>
      </c>
      <c r="BS7" s="25">
        <v>72.14</v>
      </c>
      <c r="BT7" s="25">
        <v>96.89</v>
      </c>
      <c r="BU7" s="25">
        <v>40.89</v>
      </c>
      <c r="BV7" s="25">
        <v>41.25</v>
      </c>
      <c r="BW7" s="25">
        <v>42.5</v>
      </c>
      <c r="BX7" s="25">
        <v>41.84</v>
      </c>
      <c r="BY7" s="25">
        <v>41.44</v>
      </c>
      <c r="BZ7" s="25">
        <v>54.59</v>
      </c>
      <c r="CA7" s="25">
        <v>59.44</v>
      </c>
      <c r="CB7" s="25">
        <v>58.5</v>
      </c>
      <c r="CC7" s="25">
        <v>66.400000000000006</v>
      </c>
      <c r="CD7" s="25">
        <v>84.75</v>
      </c>
      <c r="CE7" s="25">
        <v>62.29</v>
      </c>
      <c r="CF7" s="25">
        <v>383.2</v>
      </c>
      <c r="CG7" s="25">
        <v>383.25</v>
      </c>
      <c r="CH7" s="25">
        <v>377.72</v>
      </c>
      <c r="CI7" s="25">
        <v>390.47</v>
      </c>
      <c r="CJ7" s="25">
        <v>403.61</v>
      </c>
      <c r="CK7" s="25">
        <v>301.2</v>
      </c>
      <c r="CL7" s="25">
        <v>85.23</v>
      </c>
      <c r="CM7" s="25">
        <v>85.23</v>
      </c>
      <c r="CN7" s="25">
        <v>85</v>
      </c>
      <c r="CO7" s="25">
        <v>85.23</v>
      </c>
      <c r="CP7" s="25">
        <v>85.23</v>
      </c>
      <c r="CQ7" s="25">
        <v>47.95</v>
      </c>
      <c r="CR7" s="25">
        <v>48.26</v>
      </c>
      <c r="CS7" s="25">
        <v>48.01</v>
      </c>
      <c r="CT7" s="25">
        <v>49.08</v>
      </c>
      <c r="CU7" s="25">
        <v>51.46</v>
      </c>
      <c r="CV7" s="25">
        <v>56.42</v>
      </c>
      <c r="CW7" s="25">
        <v>60</v>
      </c>
      <c r="CX7" s="25">
        <v>60</v>
      </c>
      <c r="CY7" s="25">
        <v>60</v>
      </c>
      <c r="CZ7" s="25">
        <v>60</v>
      </c>
      <c r="DA7" s="25">
        <v>59.96</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0.04</v>
      </c>
      <c r="EE7" s="25">
        <v>0.16</v>
      </c>
      <c r="EF7" s="25">
        <v>0.4</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DATEVALUE($B7+12-B11&amp;"/1/"&amp;B12)</f>
        <v>47119</v>
      </c>
      <c r="C10" s="28">
        <f>DATEVALUE($B7+12-C11&amp;"/1/"&amp;C12)</f>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2023-02-10T01:30:02Z</cp:lastPrinted>
  <dcterms:created xsi:type="dcterms:W3CDTF">2022-12-01T01:09:28Z</dcterms:created>
  <dcterms:modified xsi:type="dcterms:W3CDTF">2023-02-10T06:06:33Z</dcterms:modified>
  <cp:category/>
</cp:coreProperties>
</file>