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9 藤岡市\"/>
    </mc:Choice>
  </mc:AlternateContent>
  <xr:revisionPtr revIDLastSave="0" documentId="13_ncr:1_{1C9AA6FE-5423-448D-A832-BEED1AF707E3}" xr6:coauthVersionLast="36" xr6:coauthVersionMax="47" xr10:uidLastSave="{00000000-0000-0000-0000-000000000000}"/>
  <workbookProtection workbookAlgorithmName="SHA-512" workbookHashValue="7oVMoy0ZR9D5RYVns750kVUyVMZtvIvu4O5ijOnX+LluYoKe+qoGVd3Ves5QeFEg9YDFLEjWHeVWbKyeeXI37g==" workbookSaltValue="4I80u18uv/WvETD2y4xn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W10" i="4"/>
  <c r="I10" i="4"/>
  <c r="B10" i="4"/>
  <c r="BB8" i="4"/>
  <c r="AT8" i="4"/>
  <c r="B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<sst xmlns="http://schemas.openxmlformats.org/spreadsheetml/2006/main" count="247" uniqueCount="120">
  <si>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</si>
  <si>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</si>
  <si>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</si>
  <si>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</si>
  <si>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</si>
  <si>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</si>
  <si>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</si>
  <si>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</si>
  <si>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</si>
  <si>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</si>
  <si>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</si>
  <si>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</si>
  <si>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</si>
  <si>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</si>
  <si>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</si>
  <si>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</si>
  <si>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</si>
  <si>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</si>
  <si>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</si>
  <si>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</si>
  <si>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</si>
  <si>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</si>
  <si>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</si>
  <si>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</si>
  <si>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</si>
  <si>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</si>
  <si>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</si>
  <si>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</si>
  <si>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</si>
  <si>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</si>
  <si>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</si>
  <si>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</si>
  <si>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</si>
  <si>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</si>
  <si>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</si>
  <si>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</si>
  <si>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</si>
  <si>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</si>
  <si>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</si>
  <si>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</si>
  <si>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</si>
  <si>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</si>
  <si>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</si>
  <si>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</si>
  <si>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</si>
  <si>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</si>
  <si>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</si>
  <si>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</si>
  <si>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</si>
  <si>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</si>
  <si>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</si>
  <si>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</si>
  <si>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</si>
  <si>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</si>
  <si>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</si>
  <si>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</si>
  <si>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</si>
  <si>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</si>
  <si>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</si>
  <si>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</si>
  <si>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</si>
  <si>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</si>
  <si>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</si>
  <si>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</si>
  <si>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</si>
  <si>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</si>
  <si>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</si>
  <si>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</si>
  <si>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</si>
  <si>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</si>
  <si>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</si>
  <si>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</si>
  <si>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</si>
  <si>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</si>
  <si>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</si>
  <si>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</si>
  <si>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</si>
  <si>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</si>
  <si>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</si>
  <si>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</si>
  <si>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</si>
  <si>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</si>
  <si>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</si>
  <si>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</si>
  <si>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</si>
  <si>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</si>
  <si>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</si>
  <si>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</si>
  <si>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</si>
  <si>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</si>
  <si>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</si>
  <si>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</si>
  <si>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</si>
  <si>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</si>
  <si>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</si>
  <si>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</si>
  <si>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</si>
  <si>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</si>
  <si>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</si>
  <si>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</si>
  <si>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</si>
  <si>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</si>
  <si>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</si>
  <si>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</si>
  <si>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</si>
  <si>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</si>
  <si>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</si>
  <si>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</si>
  <si>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</si>
  <si>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</si>
  <si>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</si>
  <si>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</si>
  <si>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</si>
  <si>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</si>
  <si>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</si>
  <si>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</si>
  <si>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</si>
  <si>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事業開始後20年経過し、ブロワ本体の耐用年数による交換等による修繕費の増加が見込まれる。
　また、ネット破損による担体流出など、本体の不具合の発生も増えてきている。
　各戸に整備した浄化槽機種に合ったブロワが必要であることや、経年により交換部品の供給が終了となった機種もあるため、引き続き計画的な更新により長寿命化を行うことが必要となっている。
　</t>
    <rPh sb="32" eb="34">
      <t>シュウゼン</t>
    </rPh>
    <rPh sb="34" eb="35">
      <t>ヒ</t>
    </rPh>
    <rPh sb="154" eb="158">
      <t>チョウジュミョウカ</t>
    </rPh>
    <phoneticPr fontId="4"/>
  </si>
  <si>
    <t>　令和2年度に、事業全体の財源不足を補うため減債基金積立金繰入額を多めにした結果、①収益的収支比率が高くなったが、令和3年度は例年並みに戻したため減少した。
　使用料は、浄化槽の点検費用や検査費用を基に積算された単価であるが、浄化槽設置工事に係る起債償還金が考慮されていないため、④企業債残高対事業規模比率が高くなっている。令和2年度に下水道事業が法適化されたことに伴い、当事業も含めて一般会計繰出金について見直しを行ったが、企業債償還に一般会計から負担することを定めなかったため、大幅に増加した。
　本市の使用料には修繕費用も含まれる設定になっており、令和3年度は修繕に係る費用が前年度から減少したことから⑤経費回収率が上昇した。
　設置した浄化槽にメーターを設置していないことから、浄化槽の規格から想定される処理量から汚水処理原価を算出している。処理量が定量であることから⑥汚水処理原価についても修繕に係る費用が影響し、令和3年度は若干減少となった。また、浄化槽の現状能力を把握していないことから、⑦施設利用率は、設置時の想定された処理水量のまま見直していないため、100％となっている。
　当事業は、浄化槽設置希望者の住宅敷地に、市が浄化槽を設置するものである。既に個人で合併浄化槽を設置してある箇所もあり、あくまで希望に基づく事業であるため、⑧処理区域人口を、希望者の人員数としたことから、水洗化率は100％となっている。
　浄化槽の整備希望が減少したことから、令和３年度より新規の浄化槽整備は廃止し、既存浄化槽の維持管理を中心とした事業へ転換した。</t>
    <rPh sb="57" eb="59">
      <t>レイワ</t>
    </rPh>
    <rPh sb="60" eb="62">
      <t>ネンド</t>
    </rPh>
    <rPh sb="63" eb="65">
      <t>レイネン</t>
    </rPh>
    <rPh sb="65" eb="66">
      <t>ナ</t>
    </rPh>
    <rPh sb="68" eb="69">
      <t>モド</t>
    </rPh>
    <rPh sb="73" eb="75">
      <t>ゲンショウ</t>
    </rPh>
    <rPh sb="251" eb="253">
      <t>ホンシ</t>
    </rPh>
    <rPh sb="254" eb="256">
      <t>シヨウ</t>
    </rPh>
    <rPh sb="256" eb="257">
      <t>リョウ</t>
    </rPh>
    <rPh sb="277" eb="279">
      <t>レイワ</t>
    </rPh>
    <rPh sb="280" eb="282">
      <t>ネンド</t>
    </rPh>
    <rPh sb="283" eb="285">
      <t>シュウゼン</t>
    </rPh>
    <rPh sb="286" eb="287">
      <t>カカ</t>
    </rPh>
    <rPh sb="288" eb="290">
      <t>ヒヨウ</t>
    </rPh>
    <rPh sb="291" eb="294">
      <t>ゼンネンド</t>
    </rPh>
    <rPh sb="296" eb="298">
      <t>ゲンショウ</t>
    </rPh>
    <rPh sb="311" eb="313">
      <t>ジョウショウ</t>
    </rPh>
    <rPh sb="379" eb="381">
      <t>テイリョウ</t>
    </rPh>
    <rPh sb="400" eb="402">
      <t>シュウゼン</t>
    </rPh>
    <rPh sb="403" eb="404">
      <t>カカ</t>
    </rPh>
    <rPh sb="405" eb="407">
      <t>ヒヨウ</t>
    </rPh>
    <rPh sb="408" eb="410">
      <t>エイキョウ</t>
    </rPh>
    <rPh sb="412" eb="414">
      <t>レイワ</t>
    </rPh>
    <rPh sb="415" eb="417">
      <t>ネンド</t>
    </rPh>
    <rPh sb="418" eb="420">
      <t>ジャッカン</t>
    </rPh>
    <rPh sb="420" eb="422">
      <t>ゲンショウ</t>
    </rPh>
    <rPh sb="623" eb="625">
      <t>キボウ</t>
    </rPh>
    <rPh sb="626" eb="628">
      <t>ゲンショウ</t>
    </rPh>
    <phoneticPr fontId="4"/>
  </si>
  <si>
    <t>　事業実施地域は高齢者世帯が多く、既に空き家となり使用休止となったケースが生じている。
　アンケート結果や申請実績から、本事業での浄化槽整備に対する住民ニーズは極めて少ないと考えられるため、令和３年度より当事業における新規の設置は終了し、他の地域で実施している合併処理浄化槽設置補助金事業をこの地域でも適用させた。
　本事業においては、整備済み浄化槽の維持管理を行いながら経営の健全化を図るとともに、浄化槽使用料の改定、使用者への浄化槽の譲渡や、使用休止状態が続き再開が見込めない浄化槽等については撤去するなど、経営の効率性や使用者の利便性からも事業の方向性の検討が必要と考えられる。</t>
    <rPh sb="112" eb="114">
      <t>セッチ</t>
    </rPh>
    <rPh sb="115" eb="117">
      <t>シュウリョウ</t>
    </rPh>
    <rPh sb="130" eb="132">
      <t>ガッペイ</t>
    </rPh>
    <rPh sb="132" eb="134">
      <t>ショリ</t>
    </rPh>
    <rPh sb="134" eb="137">
      <t>ジョウカソウ</t>
    </rPh>
    <rPh sb="137" eb="139">
      <t>セッチ</t>
    </rPh>
    <rPh sb="181" eb="1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</si>
</sst>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1-49CC-9616-5D2B52E4B3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131-49CC-9616-5D2B52E4B3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2D2-4D69-A0A4-2250CE605E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42D2-4D69-A0A4-2250CE605E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2A-468C-B6F8-F912628B6A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E72A-468C-B6F8-F912628B6A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100.91</c:v>
                </c:pt>
                <c:pt idx="1">
                  <c:v>108.79</c:v>
                </c:pt>
                <c:pt idx="2">
                  <c:v>115.71</c:v>
                </c:pt>
                <c:pt idx="3">
                  <c:v>124.85</c:v>
                </c:pt>
                <c:pt idx="4">
                  <c:v>95.02</c:v>
                </c:pt>
              </c:numCache>
            </c:numRef>
          </c:val>
          <c:extLst>
            <c:ext xmlns:c16="http://schemas.microsoft.com/office/drawing/2014/chart" uri="{C3380CC4-5D6E-409C-BE32-E72D297353CC}">
              <c16:uniqueId val="{00000000-094F-42B2-B4C2-76116BD9E3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F-42B2-B4C2-76116BD9E3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6-4180-A2A1-5AD52EA927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6-4180-A2A1-5AD52EA927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A4-41F8-932B-8E8395099A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4-41F8-932B-8E8395099A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17-4EDC-9112-D872EA16A0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17-4EDC-9112-D872EA16A0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8-4440-A0FA-F08A995E3C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8-4440-A0FA-F08A995E3C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535.9</c:v>
                </c:pt>
                <c:pt idx="1">
                  <c:v>466.72</c:v>
                </c:pt>
                <c:pt idx="2">
                  <c:v>399.04</c:v>
                </c:pt>
                <c:pt idx="3">
                  <c:v>563.52</c:v>
                </c:pt>
                <c:pt idx="4">
                  <c:v>512.25</c:v>
                </c:pt>
              </c:numCache>
            </c:numRef>
          </c:val>
          <c:extLst>
            <c:ext xmlns:c16="http://schemas.microsoft.com/office/drawing/2014/chart" uri="{C3380CC4-5D6E-409C-BE32-E72D297353CC}">
              <c16:uniqueId val="{00000000-9DE8-4938-9E2D-1462DA4502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9DE8-4938-9E2D-1462DA4502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60.85</c:v>
                </c:pt>
                <c:pt idx="1">
                  <c:v>62.26</c:v>
                </c:pt>
                <c:pt idx="2">
                  <c:v>59.99</c:v>
                </c:pt>
                <c:pt idx="3">
                  <c:v>57.72</c:v>
                </c:pt>
                <c:pt idx="4">
                  <c:v>59.88</c:v>
                </c:pt>
              </c:numCache>
            </c:numRef>
          </c:val>
          <c:extLst>
            <c:ext xmlns:c16="http://schemas.microsoft.com/office/drawing/2014/chart" uri="{C3380CC4-5D6E-409C-BE32-E72D297353CC}">
              <c16:uniqueId val="{00000000-55D8-456B-9FDE-BB9B472379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55D8-456B-9FDE-BB9B472379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166.47</c:v>
                </c:pt>
                <c:pt idx="1">
                  <c:v>157.88999999999999</c:v>
                </c:pt>
                <c:pt idx="2">
                  <c:v>164.76</c:v>
                </c:pt>
                <c:pt idx="3">
                  <c:v>172.01</c:v>
                </c:pt>
                <c:pt idx="4">
                  <c:v>166.44</c:v>
                </c:pt>
              </c:numCache>
            </c:numRef>
          </c:val>
          <c:extLst>
            <c:ext xmlns:c16="http://schemas.microsoft.com/office/drawing/2014/chart" uri="{C3380CC4-5D6E-409C-BE32-E72D297353CC}">
              <c16:uniqueId val="{00000000-D649-4BC4-9DB8-66E1199116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D649-4BC4-9DB8-66E1199116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群馬県　藤岡市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63564</v>
      </c>
      <c r="AM8" s="45"/>
      <c r="AN8" s="45"/>
      <c r="AO8" s="45"/>
      <c r="AP8" s="45"/>
      <c r="AQ8" s="45"/>
      <c r="AR8" s="45"/>
      <c r="AS8" s="45"/>
      <c r="AT8" s="46">
        <f>データ!T6</f>
        <v>180.29</v>
      </c>
      <c r="AU8" s="46"/>
      <c r="AV8" s="46"/>
      <c r="AW8" s="46"/>
      <c r="AX8" s="46"/>
      <c r="AY8" s="46"/>
      <c r="AZ8" s="46"/>
      <c r="BA8" s="46"/>
      <c r="BB8" s="46">
        <f>データ!U6</f>
        <v>352.57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0.74</v>
      </c>
      <c r="Q10" s="46"/>
      <c r="R10" s="46"/>
      <c r="S10" s="46"/>
      <c r="T10" s="46"/>
      <c r="U10" s="46"/>
      <c r="V10" s="46"/>
      <c r="W10" s="46">
        <f>データ!Q6</f>
        <v>100</v>
      </c>
      <c r="X10" s="46"/>
      <c r="Y10" s="46"/>
      <c r="Z10" s="46"/>
      <c r="AA10" s="46"/>
      <c r="AB10" s="46"/>
      <c r="AC10" s="46"/>
      <c r="AD10" s="45">
        <f>データ!R6</f>
        <v>3560</v>
      </c>
      <c r="AE10" s="45"/>
      <c r="AF10" s="45"/>
      <c r="AG10" s="45"/>
      <c r="AH10" s="45"/>
      <c r="AI10" s="45"/>
      <c r="AJ10" s="45"/>
      <c r="AK10" s="2"/>
      <c r="AL10" s="45">
        <f>データ!V6</f>
        <v>467</v>
      </c>
      <c r="AM10" s="45"/>
      <c r="AN10" s="45"/>
      <c r="AO10" s="45"/>
      <c r="AP10" s="45"/>
      <c r="AQ10" s="45"/>
      <c r="AR10" s="45"/>
      <c r="AS10" s="45"/>
      <c r="AT10" s="46">
        <f>データ!W6</f>
        <v>0.09</v>
      </c>
      <c r="AU10" s="46"/>
      <c r="AV10" s="46"/>
      <c r="AW10" s="46"/>
      <c r="AX10" s="46"/>
      <c r="AY10" s="46"/>
      <c r="AZ10" s="46"/>
      <c r="BA10" s="46"/>
      <c r="BB10" s="46">
        <f>データ!X6</f>
        <v>5188.8900000000003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FQgPp+6xXw5ZrD1PPTBsEsfpCveDn1s1Mw3DQ+vwS9CGLwL5LnJ5g8O2HBoxqvA+6SZOcHMfgwars61Tdtc3SQ==" saltValue="I6aQYYMttjWGSX5SVAgT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102091</v>
      </c>
      <c r="D6" s="19">
        <f t="shared" si="3"/>
        <v>47</v>
      </c>
      <c r="E6" s="19">
        <f t="shared" si="3"/>
        <v>18</v>
      </c>
      <c r="F6" s="19">
        <f t="shared" si="3"/>
        <v>0</v>
      </c>
      <c r="G6" s="19">
        <f t="shared" si="3"/>
        <v>0</v>
      </c>
      <c r="H6" s="19" t="str">
        <f t="shared" si="3"/>
        <v>群馬県　藤岡市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0.74</v>
      </c>
      <c r="Q6" s="20">
        <f t="shared" si="3"/>
        <v>100</v>
      </c>
      <c r="R6" s="20">
        <f t="shared" si="3"/>
        <v>3560</v>
      </c>
      <c r="S6" s="20">
        <f t="shared" si="3"/>
        <v>63564</v>
      </c>
      <c r="T6" s="20">
        <f t="shared" si="3"/>
        <v>180.29</v>
      </c>
      <c r="U6" s="20">
        <f t="shared" si="3"/>
        <v>352.57</v>
      </c>
      <c r="V6" s="20">
        <f t="shared" si="3"/>
        <v>467</v>
      </c>
      <c r="W6" s="20">
        <f t="shared" si="3"/>
        <v>0.09</v>
      </c>
      <c r="X6" s="20">
        <f t="shared" si="3"/>
        <v>5188.8900000000003</v>
      </c>
      <c r="Y6" s="21">
        <f>IF(Y7="",NA(),Y7)</f>
        <v>100.91</v>
      </c>
      <c r="Z6" s="21">
        <f t="shared" ref="Z6:AH6" si="4">IF(Z7="",NA(),Z7)</f>
        <v>108.79</v>
      </c>
      <c r="AA6" s="21">
        <f t="shared" si="4"/>
        <v>115.71</v>
      </c>
      <c r="AB6" s="21">
        <f t="shared" si="4"/>
        <v>124.85</v>
      </c>
      <c r="AC6" s="21">
        <f t="shared" si="4"/>
        <v>95.02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535.9</v>
      </c>
      <c r="BG6" s="21">
        <f t="shared" ref="BG6:BO6" si="7">IF(BG7="",NA(),BG7)</f>
        <v>466.72</v>
      </c>
      <c r="BH6" s="21">
        <f t="shared" si="7"/>
        <v>399.04</v>
      </c>
      <c r="BI6" s="21">
        <f t="shared" si="7"/>
        <v>563.52</v>
      </c>
      <c r="BJ6" s="21">
        <f t="shared" si="7"/>
        <v>512.25</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60.85</v>
      </c>
      <c r="BR6" s="21">
        <f t="shared" ref="BR6:BZ6" si="8">IF(BR7="",NA(),BR7)</f>
        <v>62.26</v>
      </c>
      <c r="BS6" s="21">
        <f t="shared" si="8"/>
        <v>59.99</v>
      </c>
      <c r="BT6" s="21">
        <f t="shared" si="8"/>
        <v>57.72</v>
      </c>
      <c r="BU6" s="21">
        <f t="shared" si="8"/>
        <v>59.88</v>
      </c>
      <c r="BV6" s="21">
        <f t="shared" si="8"/>
        <v>64.78</v>
      </c>
      <c r="BW6" s="21">
        <f t="shared" si="8"/>
        <v>63.06</v>
      </c>
      <c r="BX6" s="21">
        <f t="shared" si="8"/>
        <v>62.5</v>
      </c>
      <c r="BY6" s="21">
        <f t="shared" si="8"/>
        <v>60.59</v>
      </c>
      <c r="BZ6" s="21">
        <f t="shared" si="8"/>
        <v>60</v>
      </c>
      <c r="CA6" s="20" t="str">
        <f>IF(CA7="","",IF(CA7="-","【-】","【"&amp;SUBSTITUTE(TEXT(CA7,"#,##0.00"),"-","△")&amp;"】"))</f>
        <v>【57.71】</v>
      </c>
      <c r="CB6" s="21">
        <f>IF(CB7="",NA(),CB7)</f>
        <v>166.47</v>
      </c>
      <c r="CC6" s="21">
        <f t="shared" ref="CC6:CK6" si="9">IF(CC7="",NA(),CC7)</f>
        <v>157.88999999999999</v>
      </c>
      <c r="CD6" s="21">
        <f t="shared" si="9"/>
        <v>164.76</v>
      </c>
      <c r="CE6" s="21">
        <f t="shared" si="9"/>
        <v>172.01</v>
      </c>
      <c r="CF6" s="21">
        <f t="shared" si="9"/>
        <v>166.44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102091</v>
      </c>
      <c r="D7" s="23">
        <v>47</v>
      </c>
      <c r="E7" s="23">
        <v>18</v>
      </c>
      <c r="F7" s="23">
        <v>0</v>
      </c>
      <c r="G7" s="23">
        <v>0</v>
      </c>
      <c r="H7" s="23" t="s">
        <v>98</v>
      </c>
      <c r="I7" s="23" t="s">
        <v>99</v>
      </c>
      <c r="J7" s="23" t="s">
        <v>100</v>
      </c>
      <c r="K7" s="23" t="s">
        <v>101</v>
      </c>
      <c r="L7" s="23" t="s">
        <v>102</v>
      </c>
      <c r="M7" s="23" t="s">
        <v>103</v>
      </c>
      <c r="N7" s="24" t="s">
        <v>104</v>
      </c>
      <c r="O7" s="24" t="s">
        <v>105</v>
      </c>
      <c r="P7" s="24">
        <v>0.74</v>
      </c>
      <c r="Q7" s="24">
        <v>100</v>
      </c>
      <c r="R7" s="24">
        <v>3560</v>
      </c>
      <c r="S7" s="24">
        <v>63564</v>
      </c>
      <c r="T7" s="24">
        <v>180.29</v>
      </c>
      <c r="U7" s="24">
        <v>352.57</v>
      </c>
      <c r="V7" s="24">
        <v>467</v>
      </c>
      <c r="W7" s="24">
        <v>0.09</v>
      </c>
      <c r="X7" s="24">
        <v>5188.8900000000003</v>
      </c>
      <c r="Y7" s="24">
        <v>100.91</v>
      </c>
      <c r="Z7" s="24">
        <v>108.79</v>
      </c>
      <c r="AA7" s="24">
        <v>115.71</v>
      </c>
      <c r="AB7" s="24">
        <v>124.85</v>
      </c>
      <c r="AC7" s="24">
        <v>95.02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535.9</v>
      </c>
      <c r="BG7" s="24">
        <v>466.72</v>
      </c>
      <c r="BH7" s="24">
        <v>399.04</v>
      </c>
      <c r="BI7" s="24">
        <v>563.52</v>
      </c>
      <c r="BJ7" s="24">
        <v>512.25</v>
      </c>
      <c r="BK7" s="24">
        <v>244.85</v>
      </c>
      <c r="BL7" s="24">
        <v>296.89</v>
      </c>
      <c r="BM7" s="24">
        <v>270.57</v>
      </c>
      <c r="BN7" s="24">
        <v>294.27</v>
      </c>
      <c r="BO7" s="24">
        <v>294.08999999999997</v>
      </c>
      <c r="BP7" s="24">
        <v>310.14</v>
      </c>
      <c r="BQ7" s="24">
        <v>60.85</v>
      </c>
      <c r="BR7" s="24">
        <v>62.26</v>
      </c>
      <c r="BS7" s="24">
        <v>59.99</v>
      </c>
      <c r="BT7" s="24">
        <v>57.72</v>
      </c>
      <c r="BU7" s="24">
        <v>59.88</v>
      </c>
      <c r="BV7" s="24">
        <v>64.78</v>
      </c>
      <c r="BW7" s="24">
        <v>63.06</v>
      </c>
      <c r="BX7" s="24">
        <v>62.5</v>
      </c>
      <c r="BY7" s="24">
        <v>60.59</v>
      </c>
      <c r="BZ7" s="24">
        <v>60</v>
      </c>
      <c r="CA7" s="24">
        <v>57.71</v>
      </c>
      <c r="CB7" s="24">
        <v>166.47</v>
      </c>
      <c r="CC7" s="24">
        <v>157.88999999999999</v>
      </c>
      <c r="CD7" s="24">
        <v>164.76</v>
      </c>
      <c r="CE7" s="24">
        <v>172.01</v>
      </c>
      <c r="CF7" s="24">
        <v>166.44</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2023-01-19T09:19:52Z</cp:lastPrinted>
  <dcterms:created xsi:type="dcterms:W3CDTF">2022-12-01T02:06:37Z</dcterms:created>
  <dcterms:modified xsi:type="dcterms:W3CDTF">2023-02-03T00:05:58Z</dcterms:modified>
  <cp:category/>
</cp:coreProperties>
</file>