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5 上野村●□■▲\"/>
    </mc:Choice>
  </mc:AlternateContent>
  <xr:revisionPtr revIDLastSave="0" documentId="13_ncr:1_{ACDC1B89-B8D6-4077-A467-CD93957B2914}" xr6:coauthVersionLast="36" xr6:coauthVersionMax="36" xr10:uidLastSave="{00000000-0000-0000-0000-000000000000}"/>
  <workbookProtection workbookAlgorithmName="SHA-512" workbookHashValue="Gvg2Nu9OQXGRlCzQv1lABkLH534weaMIaCNOvXli94eMTsE9MrysrWEROnzPBuJSeyNvL7rsiMNgO4jzIt4K9A==" workbookSaltValue="QuXM0jUQ6LD2/b3+gRGsDA==" workbookSpinCount="100000" lockStructure="1"/>
  <bookViews>
    <workbookView xWindow="0" yWindow="0" windowWidth="12690" windowHeight="108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<sst xmlns="http://schemas.openxmlformats.org/spreadsheetml/2006/main" count="247" uniqueCount="120">
  <si>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</si>
  <si>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</si>
  <si>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</si>
  <si>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</si>
  <si>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</si>
  <si>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</si>
  <si>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</si>
  <si>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</si>
  <si>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</si>
  <si>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</si>
  <si>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</si>
  <si>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</si>
  <si>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</si>
  <si>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</si>
  <si>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</si>
  <si>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</si>
  <si>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</si>
  <si>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</si>
  <si>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</si>
  <si>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</si>
  <si>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</si>
  <si>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</si>
  <si>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</si>
  <si>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</si>
  <si>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</si>
  <si>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</si>
  <si>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</si>
  <si>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</si>
  <si>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</si>
  <si>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</si>
  <si>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</si>
  <si>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</si>
  <si>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</si>
  <si>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</si>
  <si>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</si>
  <si>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</si>
  <si>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</si>
  <si>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</si>
  <si>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</si>
  <si>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</si>
  <si>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</si>
  <si>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</si>
  <si>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</si>
  <si>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</si>
  <si>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</si>
  <si>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</si>
  <si>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</si>
  <si>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</si>
  <si>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</si>
  <si>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</si>
  <si>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</si>
  <si>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</si>
  <si>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</si>
  <si>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</si>
  <si>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</si>
  <si>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</si>
  <si>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</si>
  <si>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</si>
  <si>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</si>
  <si>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</si>
  <si>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</si>
  <si>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</si>
  <si>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</si>
  <si>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</si>
  <si>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</si>
  <si>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</si>
  <si>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</si>
  <si>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</si>
  <si>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</si>
  <si>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</si>
  <si>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</si>
  <si>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</si>
  <si>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</si>
  <si>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</si>
  <si>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</si>
  <si>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</si>
  <si>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</si>
  <si>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</si>
  <si>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</si>
  <si>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</si>
  <si>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</si>
  <si>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</si>
  <si>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</si>
  <si>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</si>
  <si>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</si>
  <si>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</si>
  <si>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</si>
  <si>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</si>
  <si>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</si>
  <si>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</si>
  <si>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</si>
  <si>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</si>
  <si>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</si>
  <si>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</si>
  <si>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</si>
  <si>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</si>
  <si>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</si>
  <si>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</si>
  <si>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</si>
  <si>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</si>
  <si>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</si>
  <si>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</si>
  <si>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</si>
  <si>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</si>
  <si>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</si>
  <si>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</si>
  <si>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</si>
  <si>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</si>
  <si>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</si>
  <si>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</si>
  <si>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</si>
  <si>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</si>
  <si>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</si>
  <si>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</si>
  <si>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</si>
  <si>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</si>
  <si>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</si>
  <si>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合併処理浄化槽の耐用年数は30年とされているが、整備から20年以上経過した浄化槽もあるため、今後だんだんと更新時期を迎える浄化槽が増加することが見込まれる。付帯する電気設備関係については5年～10年程度で更新を行っていく。</t>
    <phoneticPr fontId="4"/>
  </si>
  <si>
    <t>①加入者の増加により収支の状況は安定してきているが、Ｒ５年度までは公営企業会計移行にかかる費用が発生するため、収益的収支比率は減少する。
本村は源流域にあるため、下流域に安全な飲水を提供するため、昭和60年に浄化槽条例を制定し、いち早く普及を進めてきた。現在も住民の負担を軽減することによって浄化槽の普及に取り組んできている。今後も同程度の比率で推移するものと思われる。
④水質保全の一環として浄化槽の設置を推進しているため、整備については一般会計からの繰入をおこなっており比率が出ない状況である。
⑤浄化槽の普及と神流川の水質保全に対する啓発の一環として利用料を低額としているため経費回収率は低い。
⑥汚水処理原価は低い水準となっているが、更に効率的な汚水処理実施に務める。
⑦施設利用率は安定している。
⑧特定地域生活排水処理事業における水洗化率は１００％となっている</t>
    <rPh sb="33" eb="35">
      <t>コウエイ</t>
    </rPh>
    <rPh sb="35" eb="37">
      <t>キギョウ</t>
    </rPh>
    <rPh sb="37" eb="39">
      <t>カイケイ</t>
    </rPh>
    <rPh sb="39" eb="41">
      <t>イコウ</t>
    </rPh>
    <rPh sb="48" eb="50">
      <t>ハッセイ</t>
    </rPh>
    <rPh sb="334" eb="335">
      <t>ツト</t>
    </rPh>
    <phoneticPr fontId="4"/>
  </si>
  <si>
    <t>施設の更新については近年見込まれていなかったが、改修や修繕等の経費については今後一定額が必要とされている。
企業債償還の費用及び、維持管理の一部の経費については、一般会計からの繰入によりまかなっているが、環境保全の一環として普及の推進を行っているため、利用料の見直しについては企業会計の観点のみの設定ではなく水源地として環境保全の観点からも慎重に行う必要がある。
令和2年度から5年度にかけて公営企業会計移行の準備を進めている。</t>
    <rPh sb="24" eb="26">
      <t>カイシュウ</t>
    </rPh>
    <rPh sb="38" eb="40">
      <t>コンゴ</t>
    </rPh>
    <rPh sb="148" eb="150">
      <t>セッテイ</t>
    </rPh>
    <rPh sb="154" eb="157">
      <t>スイゲンチ</t>
    </rPh>
    <rPh sb="182" eb="184">
      <t>レイワ</t>
    </rPh>
    <rPh sb="185" eb="187">
      <t>ネンド</t>
    </rPh>
    <rPh sb="190" eb="192">
      <t>ネンド</t>
    </rPh>
    <rPh sb="208" eb="20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</si>
</sst>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7-48D5-8BF2-34C3A8280B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B7-48D5-8BF2-34C3A8280B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48-460C-86D3-33DA899CE2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6B48-460C-86D3-33DA899CE2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B5-45F6-8D33-1B360FC94A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69B5-45F6-8D33-1B360FC94A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68.7</c:v>
                </c:pt>
                <c:pt idx="1">
                  <c:v>70.11</c:v>
                </c:pt>
                <c:pt idx="2">
                  <c:v>64.03</c:v>
                </c:pt>
                <c:pt idx="3">
                  <c:v>63.57</c:v>
                </c:pt>
                <c:pt idx="4">
                  <c:v>63.91</c:v>
                </c:pt>
              </c:numCache>
            </c:numRef>
          </c:val>
          <c:extLst>
            <c:ext xmlns:c16="http://schemas.microsoft.com/office/drawing/2014/chart" uri="{C3380CC4-5D6E-409C-BE32-E72D297353CC}">
              <c16:uniqueId val="{00000000-1A28-492E-8273-388E6D4CBC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8-492E-8273-388E6D4CBC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E8-48EB-9C9D-7B9F7D2CEA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8-48EB-9C9D-7B9F7D2CEA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8E-4A14-947F-0AE10D5B25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8E-4A14-947F-0AE10D5B25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1F-4BBB-B135-756993473D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F-4BBB-B135-756993473D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5-4AB4-8059-F029BBE140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5-4AB4-8059-F029BBE140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13-4AF9-BE6B-6DED6FAE01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5913-4AF9-BE6B-6DED6FAE01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57.25</c:v>
                </c:pt>
                <c:pt idx="1">
                  <c:v>57.4</c:v>
                </c:pt>
                <c:pt idx="2">
                  <c:v>50.6</c:v>
                </c:pt>
                <c:pt idx="3">
                  <c:v>50.9</c:v>
                </c:pt>
                <c:pt idx="4">
                  <c:v>51.97</c:v>
                </c:pt>
              </c:numCache>
            </c:numRef>
          </c:val>
          <c:extLst>
            <c:ext xmlns:c16="http://schemas.microsoft.com/office/drawing/2014/chart" uri="{C3380CC4-5D6E-409C-BE32-E72D297353CC}">
              <c16:uniqueId val="{00000000-7E18-42BF-985E-5AE1CC2619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7E18-42BF-985E-5AE1CC2619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150.58000000000001</c:v>
                </c:pt>
                <c:pt idx="2">
                  <c:v>171.02</c:v>
                </c:pt>
                <c:pt idx="3">
                  <c:v>183.78</c:v>
                </c:pt>
                <c:pt idx="4">
                  <c:v>193.31</c:v>
                </c:pt>
              </c:numCache>
            </c:numRef>
          </c:val>
          <c:extLst>
            <c:ext xmlns:c16="http://schemas.microsoft.com/office/drawing/2014/chart" uri="{C3380CC4-5D6E-409C-BE32-E72D297353CC}">
              <c16:uniqueId val="{00000000-C29D-4945-B47F-1F852418B2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C29D-4945-B47F-1F852418B2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上野村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1138</v>
      </c>
      <c r="AM8" s="37"/>
      <c r="AN8" s="37"/>
      <c r="AO8" s="37"/>
      <c r="AP8" s="37"/>
      <c r="AQ8" s="37"/>
      <c r="AR8" s="37"/>
      <c r="AS8" s="37"/>
      <c r="AT8" s="38">
        <f>データ!T6</f>
        <v>181.85</v>
      </c>
      <c r="AU8" s="38"/>
      <c r="AV8" s="38"/>
      <c r="AW8" s="38"/>
      <c r="AX8" s="38"/>
      <c r="AY8" s="38"/>
      <c r="AZ8" s="38"/>
      <c r="BA8" s="38"/>
      <c r="BB8" s="38">
        <f>データ!U6</f>
        <v>6.26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82.8</v>
      </c>
      <c r="Q10" s="38"/>
      <c r="R10" s="38"/>
      <c r="S10" s="38"/>
      <c r="T10" s="38"/>
      <c r="U10" s="38"/>
      <c r="V10" s="38"/>
      <c r="W10" s="38">
        <f>データ!Q6</f>
        <v>100</v>
      </c>
      <c r="X10" s="38"/>
      <c r="Y10" s="38"/>
      <c r="Z10" s="38"/>
      <c r="AA10" s="38"/>
      <c r="AB10" s="38"/>
      <c r="AC10" s="38"/>
      <c r="AD10" s="37">
        <f>データ!R6</f>
        <v>1800</v>
      </c>
      <c r="AE10" s="37"/>
      <c r="AF10" s="37"/>
      <c r="AG10" s="37"/>
      <c r="AH10" s="37"/>
      <c r="AI10" s="37"/>
      <c r="AJ10" s="37"/>
      <c r="AK10" s="2"/>
      <c r="AL10" s="37">
        <f>データ!V6</f>
        <v>910</v>
      </c>
      <c r="AM10" s="37"/>
      <c r="AN10" s="37"/>
      <c r="AO10" s="37"/>
      <c r="AP10" s="37"/>
      <c r="AQ10" s="37"/>
      <c r="AR10" s="37"/>
      <c r="AS10" s="37"/>
      <c r="AT10" s="38">
        <f>データ!W6</f>
        <v>0.02</v>
      </c>
      <c r="AU10" s="38"/>
      <c r="AV10" s="38"/>
      <c r="AW10" s="38"/>
      <c r="AX10" s="38"/>
      <c r="AY10" s="38"/>
      <c r="AZ10" s="38"/>
      <c r="BA10" s="38"/>
      <c r="BB10" s="38">
        <f>データ!X6</f>
        <v>45500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2xC81ZLoEYHxRV2vyOoqhye+Glow7h0Jxe9PKYG9zFMDrAwR3jHBda2HWSElLB0Z4/P72D3aXHaJ6iSVryJu/g==" saltValue="X3k3NewqGxwTeB9WcbyA2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103667</v>
      </c>
      <c r="D6" s="19">
        <f t="shared" si="3"/>
        <v>47</v>
      </c>
      <c r="E6" s="19">
        <f t="shared" si="3"/>
        <v>18</v>
      </c>
      <c r="F6" s="19">
        <f t="shared" si="3"/>
        <v>0</v>
      </c>
      <c r="G6" s="19">
        <f t="shared" si="3"/>
        <v>0</v>
      </c>
      <c r="H6" s="19" t="str">
        <f t="shared" si="3"/>
        <v>群馬県　上野村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82.8</v>
      </c>
      <c r="Q6" s="20">
        <f t="shared" si="3"/>
        <v>100</v>
      </c>
      <c r="R6" s="20">
        <f t="shared" si="3"/>
        <v>1800</v>
      </c>
      <c r="S6" s="20">
        <f t="shared" si="3"/>
        <v>1138</v>
      </c>
      <c r="T6" s="20">
        <f t="shared" si="3"/>
        <v>181.85</v>
      </c>
      <c r="U6" s="20">
        <f t="shared" si="3"/>
        <v>6.26</v>
      </c>
      <c r="V6" s="20">
        <f t="shared" si="3"/>
        <v>910</v>
      </c>
      <c r="W6" s="20">
        <f t="shared" si="3"/>
        <v>0.02</v>
      </c>
      <c r="X6" s="20">
        <f t="shared" si="3"/>
        <v>45500</v>
      </c>
      <c r="Y6" s="21">
        <f>IF(Y7="",NA(),Y7)</f>
        <v>68.7</v>
      </c>
      <c r="Z6" s="21">
        <f t="shared" ref="Z6:AH6" si="4">IF(Z7="",NA(),Z7)</f>
        <v>70.11</v>
      </c>
      <c r="AA6" s="21">
        <f t="shared" si="4"/>
        <v>64.03</v>
      </c>
      <c r="AB6" s="21">
        <f t="shared" si="4"/>
        <v>63.57</v>
      </c>
      <c r="AC6" s="21">
        <f t="shared" si="4"/>
        <v>63.91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57.25</v>
      </c>
      <c r="BR6" s="21">
        <f t="shared" ref="BR6:BZ6" si="8">IF(BR7="",NA(),BR7)</f>
        <v>57.4</v>
      </c>
      <c r="BS6" s="21">
        <f t="shared" si="8"/>
        <v>50.6</v>
      </c>
      <c r="BT6" s="21">
        <f t="shared" si="8"/>
        <v>50.9</v>
      </c>
      <c r="BU6" s="21">
        <f t="shared" si="8"/>
        <v>51.97</v>
      </c>
      <c r="BV6" s="21">
        <f t="shared" si="8"/>
        <v>64.78</v>
      </c>
      <c r="BW6" s="21">
        <f t="shared" si="8"/>
        <v>63.06</v>
      </c>
      <c r="BX6" s="21">
        <f t="shared" si="8"/>
        <v>62.5</v>
      </c>
      <c r="BY6" s="21">
        <f t="shared" si="8"/>
        <v>60.59</v>
      </c>
      <c r="BZ6" s="21">
        <f t="shared" si="8"/>
        <v>60</v>
      </c>
      <c r="CA6" s="20" t="str">
        <f>IF(CA7="","",IF(CA7="-","【-】","【"&amp;SUBSTITUTE(TEXT(CA7,"#,##0.00"),"-","△")&amp;"】"))</f>
        <v>【57.71】</v>
      </c>
      <c r="CB6" s="21">
        <f>IF(CB7="",NA(),CB7)</f>
        <v>150</v>
      </c>
      <c r="CC6" s="21">
        <f t="shared" ref="CC6:CK6" si="9">IF(CC7="",NA(),CC7)</f>
        <v>150.58000000000001</v>
      </c>
      <c r="CD6" s="21">
        <f t="shared" si="9"/>
        <v>171.02</v>
      </c>
      <c r="CE6" s="21">
        <f t="shared" si="9"/>
        <v>183.78</v>
      </c>
      <c r="CF6" s="21">
        <f t="shared" si="9"/>
        <v>193.31</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103667</v>
      </c>
      <c r="D7" s="23">
        <v>47</v>
      </c>
      <c r="E7" s="23">
        <v>18</v>
      </c>
      <c r="F7" s="23">
        <v>0</v>
      </c>
      <c r="G7" s="23">
        <v>0</v>
      </c>
      <c r="H7" s="23" t="s">
        <v>97</v>
      </c>
      <c r="I7" s="23" t="s">
        <v>98</v>
      </c>
      <c r="J7" s="23" t="s">
        <v>99</v>
      </c>
      <c r="K7" s="23" t="s">
        <v>100</v>
      </c>
      <c r="L7" s="23" t="s">
        <v>101</v>
      </c>
      <c r="M7" s="23" t="s">
        <v>102</v>
      </c>
      <c r="N7" s="24" t="s">
        <v>103</v>
      </c>
      <c r="O7" s="24" t="s">
        <v>104</v>
      </c>
      <c r="P7" s="24">
        <v>82.8</v>
      </c>
      <c r="Q7" s="24">
        <v>100</v>
      </c>
      <c r="R7" s="24">
        <v>1800</v>
      </c>
      <c r="S7" s="24">
        <v>1138</v>
      </c>
      <c r="T7" s="24">
        <v>181.85</v>
      </c>
      <c r="U7" s="24">
        <v>6.26</v>
      </c>
      <c r="V7" s="24">
        <v>910</v>
      </c>
      <c r="W7" s="24">
        <v>0.02</v>
      </c>
      <c r="X7" s="24">
        <v>45500</v>
      </c>
      <c r="Y7" s="24">
        <v>68.7</v>
      </c>
      <c r="Z7" s="24">
        <v>70.11</v>
      </c>
      <c r="AA7" s="24">
        <v>64.03</v>
      </c>
      <c r="AB7" s="24">
        <v>63.57</v>
      </c>
      <c r="AC7" s="24">
        <v>63.91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57.25</v>
      </c>
      <c r="BR7" s="24">
        <v>57.4</v>
      </c>
      <c r="BS7" s="24">
        <v>50.6</v>
      </c>
      <c r="BT7" s="24">
        <v>50.9</v>
      </c>
      <c r="BU7" s="24">
        <v>51.97</v>
      </c>
      <c r="BV7" s="24">
        <v>64.78</v>
      </c>
      <c r="BW7" s="24">
        <v>63.06</v>
      </c>
      <c r="BX7" s="24">
        <v>62.5</v>
      </c>
      <c r="BY7" s="24">
        <v>60.59</v>
      </c>
      <c r="BZ7" s="24">
        <v>60</v>
      </c>
      <c r="CA7" s="24">
        <v>57.71</v>
      </c>
      <c r="CB7" s="24">
        <v>150</v>
      </c>
      <c r="CC7" s="24">
        <v>150.58000000000001</v>
      </c>
      <c r="CD7" s="24">
        <v>171.02</v>
      </c>
      <c r="CE7" s="24">
        <v>183.78</v>
      </c>
      <c r="CF7" s="24">
        <v>193.31</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2023-01-13T00:08:33Z</dcterms:created>
  <dcterms:modified xsi:type="dcterms:W3CDTF">2023-02-24T04:42:29Z</dcterms:modified>
  <cp:category/>
</cp:coreProperties>
</file>