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0 中之条町\"/>
    </mc:Choice>
  </mc:AlternateContent>
  <xr:revisionPtr revIDLastSave="0" documentId="13_ncr:1_{94EE730E-1827-46E2-8E37-D2987D9FE5DF}" xr6:coauthVersionLast="36" xr6:coauthVersionMax="47" xr10:uidLastSave="{00000000-0000-0000-0000-000000000000}"/>
  <workbookProtection workbookAlgorithmName="SHA-512" workbookHashValue="8paqll8cNcIo6qcnKsC5ALNckxmbEAto8KHCTLr2iGr+PcBZxQAyljhSo6J21zGDfOHb2lzrHhCy4Y2N0r7jeg==" workbookSaltValue="TqPdRS/KGSVSKwFS/UD1Jg=="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AT8" i="4" s="1"/>
  <c r="S6" i="5"/>
  <c r="AL8" i="4" s="1"/>
  <c r="R6" i="5"/>
  <c r="AD10" i="4" s="1"/>
  <c r="Q6" i="5"/>
  <c r="P6" i="5"/>
  <c r="P10" i="4" s="1"/>
  <c r="O6" i="5"/>
  <c r="I10" i="4" s="1"/>
  <c r="N6" i="5"/>
  <c r="B10" i="4" s="1"/>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H86" i="4"/>
  <c r="E86" i="4"/>
  <c r="BB10" i="4"/>
  <c r="AL10" i="4"/>
  <c r="W10" i="4"/>
  <c r="AD8" i="4"/>
  <c r="I8" i="4"/>
  <c r="B8" i="4"/>
  <c r="B6"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<sst xmlns="http://schemas.openxmlformats.org/spreadsheetml/2006/main" count="247" uniqueCount="120">
  <si>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</si>
  <si>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</si>
  <si>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</si>
  <si>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</si>
  <si>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</si>
  <si>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</si>
  <si>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</si>
  <si>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</si>
  <si>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</si>
  <si>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</si>
  <si>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</si>
  <si>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</si>
  <si>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</si>
  <si>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</si>
  <si>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</si>
  <si>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</si>
  <si>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</si>
  <si>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</si>
  <si>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</si>
  <si>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</si>
  <si>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</si>
  <si>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</si>
  <si>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</si>
  <si>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</si>
  <si>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</si>
  <si>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</si>
  <si>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</si>
  <si>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</si>
  <si>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</si>
  <si>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</si>
  <si>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</si>
  <si>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</si>
  <si>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</si>
  <si>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</si>
  <si>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</si>
  <si>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</si>
  <si>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</si>
  <si>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</si>
  <si>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</si>
  <si>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</si>
  <si>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</si>
  <si>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</si>
  <si>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</si>
  <si>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</si>
  <si>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</si>
  <si>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</si>
  <si>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</si>
  <si>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</si>
  <si>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</si>
  <si>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</si>
  <si>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</si>
  <si>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</si>
  <si>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</si>
  <si>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</si>
  <si>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</si>
  <si>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</si>
  <si>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</si>
  <si>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</si>
  <si>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</si>
  <si>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</si>
  <si>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</si>
  <si>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</si>
  <si>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</si>
  <si>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</si>
  <si>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</si>
  <si>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</si>
  <si>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</si>
  <si>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</si>
  <si>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</si>
  <si>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</si>
  <si>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</si>
  <si>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</si>
  <si>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</si>
  <si>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</si>
  <si>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</si>
  <si>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</si>
  <si>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</si>
  <si>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</si>
  <si>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</si>
  <si>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</si>
  <si>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</si>
  <si>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</si>
  <si>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</si>
  <si>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</si>
  <si>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</si>
  <si>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</si>
  <si>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</si>
  <si>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</si>
  <si>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</si>
  <si>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</si>
  <si>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</si>
  <si>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</si>
  <si>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</si>
  <si>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</si>
  <si>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</si>
  <si>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</si>
  <si>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</si>
  <si>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</si>
  <si>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</si>
  <si>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</si>
  <si>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</si>
  <si>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</si>
  <si>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</si>
  <si>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</si>
  <si>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</si>
  <si>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</si>
  <si>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</si>
  <si>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</si>
  <si>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</si>
  <si>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</si>
  <si>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</si>
  <si>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</si>
  <si>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</si>
  <si>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</si>
  <si>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</si>
  <si>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</si>
  <si>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</si>
  <si>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①収益的収支比率
　１００％以上の収益的収支比率の年度もあるが、一般会計からの繰入金に依存している状況。
④企業債残高対事業規模比率
　企業債の償還金は１００％一般会計からの繰入金に依存している状況
⑤経費回収率
　使用料で回収すべき経費を賄えていない状況
⑥汚水処理原価
　有収水量が減少しており増加傾向にある。
⑦施設利用率
　汚水処理人口が減少しており減少傾向にある。
⑧水洗化率
　水洗便所の整備が進み９０％以上の値で横這い傾向にある。
現状・課題のコメント
　水洗化率は９０％以上の値ではあるが、汚水処理人口の減少等により使用料の増加は見込まれないので一般会計からの繰入金に依存している状況
　維持管理費等の効率化を図りつつ使用料の改定を視野に入れ経営改善していく必要がある。
</t>
    <phoneticPr fontId="4"/>
  </si>
  <si>
    <t>　維持管理費等の効率化を図りつつ使用料の改定を視野に入れ経営改善していく必要がある。
　公営企業会計の適用については、令和５年度から予定している。</t>
    <phoneticPr fontId="4"/>
  </si>
  <si>
    <t xml:space="preserve">　平成１０年度から事業を開始し、令和３年度で２４年が経過した。
　浄化槽本体の修繕は数基行ったが、布設替えを行う必要がある状況ではない。
　今後、老朽化が進めば計画的に布設替えを行っていく必要がある。
</t>
    <rPh sb="42" eb="43">
      <t>スウ</t>
    </rPh>
    <rPh sb="44" eb="4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</si>
</sst>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7B-4864-955C-C0565753B72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A7B-4864-955C-C0565753B72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48</c:v>
                </c:pt>
                <c:pt idx="1">
                  <c:v>47</c:v>
                </c:pt>
                <c:pt idx="2">
                  <c:v>45.5</c:v>
                </c:pt>
                <c:pt idx="3">
                  <c:v>46</c:v>
                </c:pt>
                <c:pt idx="4">
                  <c:v>45</c:v>
                </c:pt>
              </c:numCache>
            </c:numRef>
          </c:val>
          <c:extLst>
            <c:ext xmlns:c16="http://schemas.microsoft.com/office/drawing/2014/chart" uri="{C3380CC4-5D6E-409C-BE32-E72D297353CC}">
              <c16:uniqueId val="{00000000-3C5D-4F3F-9CE8-2C177388DB1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3C5D-4F3F-9CE8-2C177388DB1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94.52</c:v>
                </c:pt>
                <c:pt idx="1">
                  <c:v>94.42</c:v>
                </c:pt>
                <c:pt idx="2">
                  <c:v>95.34</c:v>
                </c:pt>
                <c:pt idx="3">
                  <c:v>95.2</c:v>
                </c:pt>
                <c:pt idx="4">
                  <c:v>100</c:v>
                </c:pt>
              </c:numCache>
            </c:numRef>
          </c:val>
          <c:extLst>
            <c:ext xmlns:c16="http://schemas.microsoft.com/office/drawing/2014/chart" uri="{C3380CC4-5D6E-409C-BE32-E72D297353CC}">
              <c16:uniqueId val="{00000000-2410-425F-965E-9E3639E10A7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2410-425F-965E-9E3639E10A7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76.069999999999993</c:v>
                </c:pt>
                <c:pt idx="1">
                  <c:v>81.64</c:v>
                </c:pt>
                <c:pt idx="2">
                  <c:v>102.43</c:v>
                </c:pt>
                <c:pt idx="3">
                  <c:v>106.15</c:v>
                </c:pt>
                <c:pt idx="4">
                  <c:v>91.7</c:v>
                </c:pt>
              </c:numCache>
            </c:numRef>
          </c:val>
          <c:extLst>
            <c:ext xmlns:c16="http://schemas.microsoft.com/office/drawing/2014/chart" uri="{C3380CC4-5D6E-409C-BE32-E72D297353CC}">
              <c16:uniqueId val="{00000000-646F-4700-82EC-7CB4279CD0F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6F-4700-82EC-7CB4279CD0F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14-453E-BFCA-41292C0CB88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14-453E-BFCA-41292C0CB88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99-4F50-B2E6-A6C984B90E5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99-4F50-B2E6-A6C984B90E5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E6-4490-B2A0-8020AE9BD7F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E6-4490-B2A0-8020AE9BD7F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19-4B68-A22A-850D033E12B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19-4B68-A22A-850D033E12B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EC-4FF0-B7A3-F1C8D8525B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E2EC-4FF0-B7A3-F1C8D8525B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51.91</c:v>
                </c:pt>
                <c:pt idx="1">
                  <c:v>51.66</c:v>
                </c:pt>
                <c:pt idx="2">
                  <c:v>48.73</c:v>
                </c:pt>
                <c:pt idx="3">
                  <c:v>48.64</c:v>
                </c:pt>
                <c:pt idx="4">
                  <c:v>44.55</c:v>
                </c:pt>
              </c:numCache>
            </c:numRef>
          </c:val>
          <c:extLst>
            <c:ext xmlns:c16="http://schemas.microsoft.com/office/drawing/2014/chart" uri="{C3380CC4-5D6E-409C-BE32-E72D297353CC}">
              <c16:uniqueId val="{00000000-0E74-4680-A336-6606030E1A8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0E74-4680-A336-6606030E1A8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222.69</c:v>
                </c:pt>
                <c:pt idx="1">
                  <c:v>230.06</c:v>
                </c:pt>
                <c:pt idx="2">
                  <c:v>246.49</c:v>
                </c:pt>
                <c:pt idx="3">
                  <c:v>242.48</c:v>
                </c:pt>
                <c:pt idx="4">
                  <c:v>269.62</c:v>
                </c:pt>
              </c:numCache>
            </c:numRef>
          </c:val>
          <c:extLst>
            <c:ext xmlns:c16="http://schemas.microsoft.com/office/drawing/2014/chart" uri="{C3380CC4-5D6E-409C-BE32-E72D297353CC}">
              <c16:uniqueId val="{00000000-A190-45A3-8A53-37A6A8D657D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A190-45A3-8A53-37A6A8D657D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中之条町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15222</v>
      </c>
      <c r="AM8" s="37"/>
      <c r="AN8" s="37"/>
      <c r="AO8" s="37"/>
      <c r="AP8" s="37"/>
      <c r="AQ8" s="37"/>
      <c r="AR8" s="37"/>
      <c r="AS8" s="37"/>
      <c r="AT8" s="38">
        <f>データ!T6</f>
        <v>439.28</v>
      </c>
      <c r="AU8" s="38"/>
      <c r="AV8" s="38"/>
      <c r="AW8" s="38"/>
      <c r="AX8" s="38"/>
      <c r="AY8" s="38"/>
      <c r="AZ8" s="38"/>
      <c r="BA8" s="38"/>
      <c r="BB8" s="38">
        <f>データ!U6</f>
        <v>34.65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2.58</v>
      </c>
      <c r="Q10" s="38"/>
      <c r="R10" s="38"/>
      <c r="S10" s="38"/>
      <c r="T10" s="38"/>
      <c r="U10" s="38"/>
      <c r="V10" s="38"/>
      <c r="W10" s="38">
        <f>データ!Q6</f>
        <v>100</v>
      </c>
      <c r="X10" s="38"/>
      <c r="Y10" s="38"/>
      <c r="Z10" s="38"/>
      <c r="AA10" s="38"/>
      <c r="AB10" s="38"/>
      <c r="AC10" s="38"/>
      <c r="AD10" s="37">
        <f>データ!R6</f>
        <v>2200</v>
      </c>
      <c r="AE10" s="37"/>
      <c r="AF10" s="37"/>
      <c r="AG10" s="37"/>
      <c r="AH10" s="37"/>
      <c r="AI10" s="37"/>
      <c r="AJ10" s="37"/>
      <c r="AK10" s="2"/>
      <c r="AL10" s="37">
        <f>データ!V6</f>
        <v>390</v>
      </c>
      <c r="AM10" s="37"/>
      <c r="AN10" s="37"/>
      <c r="AO10" s="37"/>
      <c r="AP10" s="37"/>
      <c r="AQ10" s="37"/>
      <c r="AR10" s="37"/>
      <c r="AS10" s="37"/>
      <c r="AT10" s="38">
        <f>データ!W6</f>
        <v>0.01</v>
      </c>
      <c r="AU10" s="38"/>
      <c r="AV10" s="38"/>
      <c r="AW10" s="38"/>
      <c r="AX10" s="38"/>
      <c r="AY10" s="38"/>
      <c r="AZ10" s="38"/>
      <c r="BA10" s="38"/>
      <c r="BB10" s="38">
        <f>データ!X6</f>
        <v>39000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8FtRfoO1K+cXgOfggr2JtAYrnWXfjNJJYoKnbC0lLUc46e0Jx4Bm60DjTLM1NFF0UNFYuDqpi4nqIJpNpteZ9Q==" saltValue="qtBjRtMIv6aJcGfIivz16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104213</v>
      </c>
      <c r="D6" s="19">
        <f t="shared" si="3"/>
        <v>47</v>
      </c>
      <c r="E6" s="19">
        <f t="shared" si="3"/>
        <v>18</v>
      </c>
      <c r="F6" s="19">
        <f t="shared" si="3"/>
        <v>0</v>
      </c>
      <c r="G6" s="19">
        <f t="shared" si="3"/>
        <v>0</v>
      </c>
      <c r="H6" s="19" t="str">
        <f t="shared" si="3"/>
        <v>群馬県　中之条町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2.58</v>
      </c>
      <c r="Q6" s="20">
        <f t="shared" si="3"/>
        <v>100</v>
      </c>
      <c r="R6" s="20">
        <f t="shared" si="3"/>
        <v>2200</v>
      </c>
      <c r="S6" s="20">
        <f t="shared" si="3"/>
        <v>15222</v>
      </c>
      <c r="T6" s="20">
        <f t="shared" si="3"/>
        <v>439.28</v>
      </c>
      <c r="U6" s="20">
        <f t="shared" si="3"/>
        <v>34.65</v>
      </c>
      <c r="V6" s="20">
        <f t="shared" si="3"/>
        <v>390</v>
      </c>
      <c r="W6" s="20">
        <f t="shared" si="3"/>
        <v>0.01</v>
      </c>
      <c r="X6" s="20">
        <f t="shared" si="3"/>
        <v>39000</v>
      </c>
      <c r="Y6" s="21">
        <f>IF(Y7="",NA(),Y7)</f>
        <v>76.069999999999993</v>
      </c>
      <c r="Z6" s="21">
        <f t="shared" ref="Z6:AH6" si="4">IF(Z7="",NA(),Z7)</f>
        <v>81.64</v>
      </c>
      <c r="AA6" s="21">
        <f t="shared" si="4"/>
        <v>102.43</v>
      </c>
      <c r="AB6" s="21">
        <f t="shared" si="4"/>
        <v>106.15</v>
      </c>
      <c r="AC6" s="21">
        <f t="shared" si="4"/>
        <v>91.7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51.91</v>
      </c>
      <c r="BR6" s="21">
        <f t="shared" ref="BR6:BZ6" si="8">IF(BR7="",NA(),BR7)</f>
        <v>51.66</v>
      </c>
      <c r="BS6" s="21">
        <f t="shared" si="8"/>
        <v>48.73</v>
      </c>
      <c r="BT6" s="21">
        <f t="shared" si="8"/>
        <v>48.64</v>
      </c>
      <c r="BU6" s="21">
        <f t="shared" si="8"/>
        <v>44.55</v>
      </c>
      <c r="BV6" s="21">
        <f t="shared" si="8"/>
        <v>64.78</v>
      </c>
      <c r="BW6" s="21">
        <f t="shared" si="8"/>
        <v>63.06</v>
      </c>
      <c r="BX6" s="21">
        <f t="shared" si="8"/>
        <v>62.5</v>
      </c>
      <c r="BY6" s="21">
        <f t="shared" si="8"/>
        <v>60.59</v>
      </c>
      <c r="BZ6" s="21">
        <f t="shared" si="8"/>
        <v>60</v>
      </c>
      <c r="CA6" s="20" t="str">
        <f>IF(CA7="","",IF(CA7="-","【-】","【"&amp;SUBSTITUTE(TEXT(CA7,"#,##0.00"),"-","△")&amp;"】"))</f>
        <v>【57.71】</v>
      </c>
      <c r="CB6" s="21">
        <f>IF(CB7="",NA(),CB7)</f>
        <v>222.69</v>
      </c>
      <c r="CC6" s="21">
        <f t="shared" ref="CC6:CK6" si="9">IF(CC7="",NA(),CC7)</f>
        <v>230.06</v>
      </c>
      <c r="CD6" s="21">
        <f t="shared" si="9"/>
        <v>246.49</v>
      </c>
      <c r="CE6" s="21">
        <f t="shared" si="9"/>
        <v>242.48</v>
      </c>
      <c r="CF6" s="21">
        <f t="shared" si="9"/>
        <v>269.62</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48</v>
      </c>
      <c r="CN6" s="21">
        <f t="shared" ref="CN6:CV6" si="10">IF(CN7="",NA(),CN7)</f>
        <v>47</v>
      </c>
      <c r="CO6" s="21">
        <f t="shared" si="10"/>
        <v>45.5</v>
      </c>
      <c r="CP6" s="21">
        <f t="shared" si="10"/>
        <v>46</v>
      </c>
      <c r="CQ6" s="21">
        <f t="shared" si="10"/>
        <v>45</v>
      </c>
      <c r="CR6" s="21">
        <f t="shared" si="10"/>
        <v>61.79</v>
      </c>
      <c r="CS6" s="21">
        <f t="shared" si="10"/>
        <v>59.94</v>
      </c>
      <c r="CT6" s="21">
        <f t="shared" si="10"/>
        <v>59.64</v>
      </c>
      <c r="CU6" s="21">
        <f t="shared" si="10"/>
        <v>58.19</v>
      </c>
      <c r="CV6" s="21">
        <f t="shared" si="10"/>
        <v>56.52</v>
      </c>
      <c r="CW6" s="20" t="str">
        <f>IF(CW7="","",IF(CW7="-","【-】","【"&amp;SUBSTITUTE(TEXT(CW7,"#,##0.00"),"-","△")&amp;"】"))</f>
        <v>【56.80】</v>
      </c>
      <c r="CX6" s="21">
        <f>IF(CX7="",NA(),CX7)</f>
        <v>94.52</v>
      </c>
      <c r="CY6" s="21">
        <f t="shared" ref="CY6:DG6" si="11">IF(CY7="",NA(),CY7)</f>
        <v>94.42</v>
      </c>
      <c r="CZ6" s="21">
        <f t="shared" si="11"/>
        <v>95.34</v>
      </c>
      <c r="DA6" s="21">
        <f t="shared" si="11"/>
        <v>95.2</v>
      </c>
      <c r="DB6" s="21">
        <f t="shared" si="11"/>
        <v>100</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2021</v>
      </c>
      <c r="C7" s="23">
        <v>104213</v>
      </c>
      <c r="D7" s="23">
        <v>47</v>
      </c>
      <c r="E7" s="23">
        <v>18</v>
      </c>
      <c r="F7" s="23">
        <v>0</v>
      </c>
      <c r="G7" s="23">
        <v>0</v>
      </c>
      <c r="H7" s="23" t="s">
        <v>98</v>
      </c>
      <c r="I7" s="23" t="s">
        <v>99</v>
      </c>
      <c r="J7" s="23" t="s">
        <v>100</v>
      </c>
      <c r="K7" s="23" t="s">
        <v>101</v>
      </c>
      <c r="L7" s="23" t="s">
        <v>102</v>
      </c>
      <c r="M7" s="23" t="s">
        <v>103</v>
      </c>
      <c r="N7" s="24" t="s">
        <v>104</v>
      </c>
      <c r="O7" s="24" t="s">
        <v>105</v>
      </c>
      <c r="P7" s="24">
        <v>2.58</v>
      </c>
      <c r="Q7" s="24">
        <v>100</v>
      </c>
      <c r="R7" s="24">
        <v>2200</v>
      </c>
      <c r="S7" s="24">
        <v>15222</v>
      </c>
      <c r="T7" s="24">
        <v>439.28</v>
      </c>
      <c r="U7" s="24">
        <v>34.65</v>
      </c>
      <c r="V7" s="24">
        <v>390</v>
      </c>
      <c r="W7" s="24">
        <v>0.01</v>
      </c>
      <c r="X7" s="24">
        <v>39000</v>
      </c>
      <c r="Y7" s="24">
        <v>76.069999999999993</v>
      </c>
      <c r="Z7" s="24">
        <v>81.64</v>
      </c>
      <c r="AA7" s="24">
        <v>102.43</v>
      </c>
      <c r="AB7" s="24">
        <v>106.15</v>
      </c>
      <c r="AC7" s="24">
        <v>91.7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244.85</v>
      </c>
      <c r="BL7" s="24">
        <v>296.89</v>
      </c>
      <c r="BM7" s="24">
        <v>270.57</v>
      </c>
      <c r="BN7" s="24">
        <v>294.27</v>
      </c>
      <c r="BO7" s="24">
        <v>294.08999999999997</v>
      </c>
      <c r="BP7" s="24">
        <v>310.14</v>
      </c>
      <c r="BQ7" s="24">
        <v>51.91</v>
      </c>
      <c r="BR7" s="24">
        <v>51.66</v>
      </c>
      <c r="BS7" s="24">
        <v>48.73</v>
      </c>
      <c r="BT7" s="24">
        <v>48.64</v>
      </c>
      <c r="BU7" s="24">
        <v>44.55</v>
      </c>
      <c r="BV7" s="24">
        <v>64.78</v>
      </c>
      <c r="BW7" s="24">
        <v>63.06</v>
      </c>
      <c r="BX7" s="24">
        <v>62.5</v>
      </c>
      <c r="BY7" s="24">
        <v>60.59</v>
      </c>
      <c r="BZ7" s="24">
        <v>60</v>
      </c>
      <c r="CA7" s="24">
        <v>57.71</v>
      </c>
      <c r="CB7" s="24">
        <v>222.69</v>
      </c>
      <c r="CC7" s="24">
        <v>230.06</v>
      </c>
      <c r="CD7" s="24">
        <v>246.49</v>
      </c>
      <c r="CE7" s="24">
        <v>242.48</v>
      </c>
      <c r="CF7" s="24">
        <v>269.62</v>
      </c>
      <c r="CG7" s="24">
        <v>250.21</v>
      </c>
      <c r="CH7" s="24">
        <v>264.77</v>
      </c>
      <c r="CI7" s="24">
        <v>269.33</v>
      </c>
      <c r="CJ7" s="24">
        <v>280.23</v>
      </c>
      <c r="CK7" s="24">
        <v>282.70999999999998</v>
      </c>
      <c r="CL7" s="24">
        <v>286.17</v>
      </c>
      <c r="CM7" s="24">
        <v>48</v>
      </c>
      <c r="CN7" s="24">
        <v>47</v>
      </c>
      <c r="CO7" s="24">
        <v>45.5</v>
      </c>
      <c r="CP7" s="24">
        <v>46</v>
      </c>
      <c r="CQ7" s="24">
        <v>45</v>
      </c>
      <c r="CR7" s="24">
        <v>61.79</v>
      </c>
      <c r="CS7" s="24">
        <v>59.94</v>
      </c>
      <c r="CT7" s="24">
        <v>59.64</v>
      </c>
      <c r="CU7" s="24">
        <v>58.19</v>
      </c>
      <c r="CV7" s="24">
        <v>56.52</v>
      </c>
      <c r="CW7" s="24">
        <v>56.8</v>
      </c>
      <c r="CX7" s="24">
        <v>94.52</v>
      </c>
      <c r="CY7" s="24">
        <v>94.42</v>
      </c>
      <c r="CZ7" s="24">
        <v>95.34</v>
      </c>
      <c r="DA7" s="24">
        <v>95.2</v>
      </c>
      <c r="DB7" s="24">
        <v>100</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2023-01-13T00:08:36Z</dcterms:created>
  <dcterms:modified xsi:type="dcterms:W3CDTF">2023-02-03T00:03:44Z</dcterms:modified>
  <cp:category/>
</cp:coreProperties>
</file>