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10.1.36.23\地方債係\210-公営企業決算調査\07経営比較分析表\R04（R3決算）\06 確認済みファイル（HP掲載用）\28 昭和村●□■▲\"/>
    </mc:Choice>
  </mc:AlternateContent>
  <xr:revisionPtr revIDLastSave="0" documentId="13_ncr:1_{C90AEB1E-1196-4B5A-9B59-6FB9602A40CB}" xr6:coauthVersionLast="36" xr6:coauthVersionMax="36" xr10:uidLastSave="{00000000-0000-0000-0000-000000000000}"/>
  <workbookProtection workbookAlgorithmName="SHA-512" workbookHashValue="yYe4BXCMrRHUhJ8D7kkf3VN/FcsRRm2U3iRG6pkwI6xVIx4YCab2KeXNxbD+aTcrFqtMzlkTQZ1l84kgeSE64Q==" workbookSaltValue="fHWCtEpufGzfDv9+WaQvOQ==" workbookSpinCount="100000" lockStructure="1"/>
  <bookViews>
    <workbookView showHorizontalScroll="0" showVerticalScroll="0" showSheetTabs="0" xWindow="0" yWindow="0" windowWidth="19200" windowHeight="68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Q6" i="5"/>
  <c r="P6" i="5"/>
  <c r="P10" i="4" s="1"/>
  <c r="O6" i="5"/>
  <c r="N6" i="5"/>
  <c r="M6" i="5"/>
  <c r="AD8" i="4" s="1"/>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I86" i="4"/>
  <c r="E86" i="4"/>
  <c r="AL10" i="4"/>
  <c r="AD10" i="4"/>
  <c r="W10" i="4"/>
  <c r="I10" i="4"/>
  <c r="B10" i="4"/>
  <c r="BB8" i="4"/>
  <c r="AL8" i="4"/>
  <c r="P8" i="4"/>
  <c r="I8" i="4"/>
  <c r="B8" i="4"/>
</calcChain>
</file>

<file path=xl/sharedStrings.xml><?xml version="1.0" encoding="utf-8"?>
<sst xmlns="http://schemas.openxmlformats.org/spreadsheetml/2006/main" count="247" uniqueCount="119">
  <si>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</si>
  <si>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</si>
  <si>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</si>
  <si>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</si>
  <si>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</si>
  <si>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</si>
  <si>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</si>
  <si>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</si>
  <si>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</si>
  <si>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</si>
  <si>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</si>
  <si>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</si>
  <si>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</si>
  <si>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</si>
  <si>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</si>
  <si>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</si>
  <si>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</si>
  <si>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</si>
  <si>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</si>
  <si>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</si>
  <si>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</si>
  <si>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</si>
  <si>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</si>
  <si>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</si>
  <si>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</si>
  <si>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</si>
  <si>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</si>
  <si>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</si>
  <si>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</si>
  <si>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</si>
  <si>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</si>
  <si>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</si>
  <si>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</si>
  <si>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</si>
  <si>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</si>
  <si>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</si>
  <si>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</si>
  <si>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</si>
  <si>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</si>
  <si>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</si>
  <si>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</si>
  <si>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</si>
  <si>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</si>
  <si>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</si>
  <si>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</si>
  <si>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</si>
  <si>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</si>
  <si>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</si>
  <si>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</si>
  <si>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</si>
  <si>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</si>
  <si>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</si>
  <si>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</si>
  <si>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</si>
  <si>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</si>
  <si>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</si>
  <si>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</si>
  <si>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</si>
  <si>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</si>
  <si>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</si>
  <si>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</si>
  <si>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</si>
  <si>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</si>
  <si>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</si>
  <si>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</si>
  <si>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</si>
  <si>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</si>
  <si>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</si>
  <si>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</si>
  <si>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</si>
  <si>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</si>
  <si>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</si>
  <si>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</si>
  <si>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</si>
  <si>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</si>
  <si>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</si>
  <si>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</si>
  <si>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</si>
  <si>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</si>
  <si>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</si>
  <si>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</si>
  <si>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</si>
  <si>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</si>
  <si>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</si>
  <si>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</si>
  <si>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</si>
  <si>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</si>
  <si>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</si>
  <si>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</si>
  <si>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</si>
  <si>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</si>
  <si>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</si>
  <si>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</si>
  <si>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</si>
  <si>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</si>
  <si>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</si>
  <si>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</si>
  <si>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</si>
  <si>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昭和村</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</si>
  <si>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</si>
  <si>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</si>
  <si>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</si>
  <si>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</si>
  <si>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</si>
  <si>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</si>
  <si>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</si>
  <si>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</si>
  <si>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</si>
  <si>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</si>
  <si>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</si>
  <si>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</si>
  <si>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</si>
  <si>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</si>
  <si>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</si>
  <si>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</si>
  <si>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</si>
  <si>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現在、村では市町村設置型の浄化槽を４２０基設置しているが、設置してから１０年以上が経過している浄化槽が多く存在する。そのため、適切な管理を行うとともに、計画的な更新を視野に入れ検討していく必要がある。</t>
    <phoneticPr fontId="4"/>
  </si>
  <si>
    <t>①収益的収支比率は料金収入が定額制のため、経費の増減に左右されることから、経費の安定的な支出を行いながら安定した運営を保つよう努めたい。
④企業債残高対事業規模比率は、事業継続中であり毎年積み増ししている。起債に対して収益が低いため類似団体と比べると高い割合である。
⑤経費回収率は料金の設定が低く、類似団体平均値を大きく下回っていることから、使用料改定を行って値上げをすることが必要である。
⑥汚水処理原価は、類似団体平均値を下回っている状態であり、更に効率的な汚水処理実務に努める。
⑦施設利用率では、本事業では５人槽から１０人槽の整備を行っており、小家族化、高齢化の影響から施設の処理能力よりも使用者の数が減少し、利用率は今後は低下することが想定される。
⑧水洗化率については、合併処理浄化槽の更なる普及が必要と考えられるが、高齢者世帯が多くその家には次の世代が住まないお宅が多いのが現状であり、単独処理浄化槽や汲み取りからの浄化槽への転換をお願いできない点を考慮すると水洗化率は低いままではあるが、現状から増加させていくのは難しい問題である。今後は世帯の年代などを把握し、水洗化の可能性のある住民へのアプローチをしていくことが必要と考えている。
　今後も住民の需要を推し量りながら事業を進めていきたい。</t>
    <rPh sb="27" eb="29">
      <t>サユウ</t>
    </rPh>
    <rPh sb="52" eb="54">
      <t>イッテイ</t>
    </rPh>
    <rPh sb="56" eb="58">
      <t>ウンエイ</t>
    </rPh>
    <rPh sb="156" eb="157">
      <t>チ</t>
    </rPh>
    <rPh sb="206" eb="208">
      <t>ルイジ</t>
    </rPh>
    <rPh sb="208" eb="210">
      <t>ダンタイ</t>
    </rPh>
    <rPh sb="306" eb="308">
      <t>ゲンショウ</t>
    </rPh>
    <rPh sb="401" eb="403">
      <t>タンドク</t>
    </rPh>
    <rPh sb="403" eb="405">
      <t>ショリ</t>
    </rPh>
    <rPh sb="405" eb="408">
      <t>ジョウカソウ</t>
    </rPh>
    <rPh sb="409" eb="410">
      <t>ク</t>
    </rPh>
    <rPh sb="411" eb="412">
      <t>ト</t>
    </rPh>
    <phoneticPr fontId="4"/>
  </si>
  <si>
    <t>　本事業で設置する合併処理浄化槽は、昭和村における住宅の散在する地域において事業として適しており、未整備の地域においても整備を進めたい。
　また、より有利な国庫補助要件を満たせるよう、今後も未整備地域への整備を推進し、財源の確保に努めたい。</t>
    <rPh sb="95" eb="98">
      <t>ミセイビ</t>
    </rPh>
    <rPh sb="98" eb="100">
      <t>チイキ</t>
    </rPh>
    <rPh sb="102" eb="104">
      <t>セイビ</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</si>
</sst>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596-4E6F-849E-031BBACF06B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596-4E6F-849E-031BBACF06B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54.23</c:v>
                </c:pt>
                <c:pt idx="1">
                  <c:v>47.35</c:v>
                </c:pt>
                <c:pt idx="2">
                  <c:v>49.82</c:v>
                </c:pt>
                <c:pt idx="3">
                  <c:v>61.25</c:v>
                </c:pt>
                <c:pt idx="4">
                  <c:v>60.2</c:v>
                </c:pt>
              </c:numCache>
            </c:numRef>
          </c:val>
          <c:extLst>
            <c:ext xmlns:c16="http://schemas.microsoft.com/office/drawing/2014/chart" uri="{C3380CC4-5D6E-409C-BE32-E72D297353CC}">
              <c16:uniqueId val="{00000000-872A-42B1-85CB-9F001DF9B48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2A-42B1-85CB-9F001DF9B48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0C-426B-9EC5-77D2DFC1137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0C-426B-9EC5-77D2DFC1137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E2-4DA6-B28C-BD289F28518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E2-4DA6-B28C-BD289F28518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CB-4683-AB50-ABA0F56719F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CB-4683-AB50-ABA0F56719F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63-4729-9666-2236E3F75DB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63-4729-9666-2236E3F75DB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693.82</c:v>
                </c:pt>
                <c:pt idx="1">
                  <c:v>663.43</c:v>
                </c:pt>
                <c:pt idx="2">
                  <c:v>636.41999999999996</c:v>
                </c:pt>
                <c:pt idx="3">
                  <c:v>631.89</c:v>
                </c:pt>
                <c:pt idx="4">
                  <c:v>697.56</c:v>
                </c:pt>
              </c:numCache>
            </c:numRef>
          </c:val>
          <c:extLst>
            <c:ext xmlns:c16="http://schemas.microsoft.com/office/drawing/2014/chart" uri="{C3380CC4-5D6E-409C-BE32-E72D297353CC}">
              <c16:uniqueId val="{00000000-0543-4884-996D-CA8110EC888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244.85</c:v>
                </c:pt>
                <c:pt idx="1">
                  <c:v>296.89</c:v>
                </c:pt>
                <c:pt idx="2">
                  <c:v>270.57</c:v>
                </c:pt>
                <c:pt idx="3">
                  <c:v>294.27</c:v>
                </c:pt>
                <c:pt idx="4">
                  <c:v>294.08999999999997</c:v>
                </c:pt>
              </c:numCache>
            </c:numRef>
          </c:val>
          <c:smooth val="0"/>
          <c:extLst>
            <c:ext xmlns:c16="http://schemas.microsoft.com/office/drawing/2014/chart" uri="{C3380CC4-5D6E-409C-BE32-E72D297353CC}">
              <c16:uniqueId val="{00000001-0543-4884-996D-CA8110EC888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45.27</c:v>
                </c:pt>
                <c:pt idx="1">
                  <c:v>39.54</c:v>
                </c:pt>
                <c:pt idx="2">
                  <c:v>43.33</c:v>
                </c:pt>
                <c:pt idx="3">
                  <c:v>38.21</c:v>
                </c:pt>
                <c:pt idx="4">
                  <c:v>39.47</c:v>
                </c:pt>
              </c:numCache>
            </c:numRef>
          </c:val>
          <c:extLst>
            <c:ext xmlns:c16="http://schemas.microsoft.com/office/drawing/2014/chart" uri="{C3380CC4-5D6E-409C-BE32-E72D297353CC}">
              <c16:uniqueId val="{00000000-F2C6-4BD3-9681-215C7FA3BC2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64.78</c:v>
                </c:pt>
                <c:pt idx="1">
                  <c:v>63.06</c:v>
                </c:pt>
                <c:pt idx="2">
                  <c:v>62.5</c:v>
                </c:pt>
                <c:pt idx="3">
                  <c:v>60.59</c:v>
                </c:pt>
                <c:pt idx="4">
                  <c:v>60</c:v>
                </c:pt>
              </c:numCache>
            </c:numRef>
          </c:val>
          <c:smooth val="0"/>
          <c:extLst>
            <c:ext xmlns:c16="http://schemas.microsoft.com/office/drawing/2014/chart" uri="{C3380CC4-5D6E-409C-BE32-E72D297353CC}">
              <c16:uniqueId val="{00000001-F2C6-4BD3-9681-215C7FA3BC2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115.48</c:v>
                </c:pt>
                <c:pt idx="1">
                  <c:v>128.12</c:v>
                </c:pt>
                <c:pt idx="2">
                  <c:v>119.09</c:v>
                </c:pt>
                <c:pt idx="3">
                  <c:v>123.62</c:v>
                </c:pt>
                <c:pt idx="4">
                  <c:v>108.44</c:v>
                </c:pt>
              </c:numCache>
            </c:numRef>
          </c:val>
          <c:extLst>
            <c:ext xmlns:c16="http://schemas.microsoft.com/office/drawing/2014/chart" uri="{C3380CC4-5D6E-409C-BE32-E72D297353CC}">
              <c16:uniqueId val="{00000000-DEF1-4588-B675-5D3300E16B9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250.21</c:v>
                </c:pt>
                <c:pt idx="1">
                  <c:v>264.77</c:v>
                </c:pt>
                <c:pt idx="2">
                  <c:v>269.33</c:v>
                </c:pt>
                <c:pt idx="3">
                  <c:v>280.23</c:v>
                </c:pt>
                <c:pt idx="4">
                  <c:v>282.70999999999998</c:v>
                </c:pt>
              </c:numCache>
            </c:numRef>
          </c:val>
          <c:smooth val="0"/>
          <c:extLst>
            <c:ext xmlns:c16="http://schemas.microsoft.com/office/drawing/2014/chart" uri="{C3380CC4-5D6E-409C-BE32-E72D297353CC}">
              <c16:uniqueId val="{00000001-DEF1-4588-B675-5D3300E16B9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98.38</c:v>
                </c:pt>
                <c:pt idx="1">
                  <c:v>96.93</c:v>
                </c:pt>
                <c:pt idx="2">
                  <c:v>96.24</c:v>
                </c:pt>
                <c:pt idx="3">
                  <c:v>100</c:v>
                </c:pt>
                <c:pt idx="4">
                  <c:v>100</c:v>
                </c:pt>
              </c:numCache>
            </c:numRef>
          </c:val>
          <c:extLst>
            <c:ext xmlns:c16="http://schemas.microsoft.com/office/drawing/2014/chart" uri="{C3380CC4-5D6E-409C-BE32-E72D297353CC}">
              <c16:uniqueId val="{00000000-DF81-444A-8E09-A65C962FBD0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61.79</c:v>
                </c:pt>
                <c:pt idx="1">
                  <c:v>59.94</c:v>
                </c:pt>
                <c:pt idx="2">
                  <c:v>59.64</c:v>
                </c:pt>
                <c:pt idx="3">
                  <c:v>58.19</c:v>
                </c:pt>
                <c:pt idx="4">
                  <c:v>56.52</c:v>
                </c:pt>
              </c:numCache>
            </c:numRef>
          </c:val>
          <c:smooth val="0"/>
          <c:extLst>
            <c:ext xmlns:c16="http://schemas.microsoft.com/office/drawing/2014/chart" uri="{C3380CC4-5D6E-409C-BE32-E72D297353CC}">
              <c16:uniqueId val="{00000001-DF81-444A-8E09-A65C962FBD0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70.489999999999995</c:v>
                </c:pt>
                <c:pt idx="1">
                  <c:v>67.290000000000006</c:v>
                </c:pt>
                <c:pt idx="2">
                  <c:v>70.34</c:v>
                </c:pt>
                <c:pt idx="3">
                  <c:v>72.03</c:v>
                </c:pt>
                <c:pt idx="4">
                  <c:v>70.61</c:v>
                </c:pt>
              </c:numCache>
            </c:numRef>
          </c:val>
          <c:extLst>
            <c:ext xmlns:c16="http://schemas.microsoft.com/office/drawing/2014/chart" uri="{C3380CC4-5D6E-409C-BE32-E72D297353CC}">
              <c16:uniqueId val="{00000000-D5D6-4428-932C-484FD83E064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92.44</c:v>
                </c:pt>
                <c:pt idx="1">
                  <c:v>89.66</c:v>
                </c:pt>
                <c:pt idx="2">
                  <c:v>90.63</c:v>
                </c:pt>
                <c:pt idx="3">
                  <c:v>87.8</c:v>
                </c:pt>
                <c:pt idx="4">
                  <c:v>88.43</c:v>
                </c:pt>
              </c:numCache>
            </c:numRef>
          </c:val>
          <c:smooth val="0"/>
          <c:extLst>
            <c:ext xmlns:c16="http://schemas.microsoft.com/office/drawing/2014/chart" uri="{C3380CC4-5D6E-409C-BE32-E72D297353CC}">
              <c16:uniqueId val="{00000001-D5D6-4428-932C-484FD83E064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群馬県　昭和村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2">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K2</v>
      </c>
      <c r="X8" s="71"/>
      <c r="Y8" s="71"/>
      <c r="Z8" s="71"/>
      <c r="AA8" s="71"/>
      <c r="AB8" s="71"/>
      <c r="AC8" s="71"/>
      <c r="AD8" s="72" t="str">
        <f>データ!$M$6</f>
        <v>非設置</v>
      </c>
      <c r="AE8" s="72"/>
      <c r="AF8" s="72"/>
      <c r="AG8" s="72"/>
      <c r="AH8" s="72"/>
      <c r="AI8" s="72"/>
      <c r="AJ8" s="72"/>
      <c r="AK8" s="3"/>
      <c r="AL8" s="45">
        <f>データ!S6</f>
        <v>7033</v>
      </c>
      <c r="AM8" s="45"/>
      <c r="AN8" s="45"/>
      <c r="AO8" s="45"/>
      <c r="AP8" s="45"/>
      <c r="AQ8" s="45"/>
      <c r="AR8" s="45"/>
      <c r="AS8" s="45"/>
      <c r="AT8" s="46">
        <f>データ!T6</f>
        <v>64.14</v>
      </c>
      <c r="AU8" s="46"/>
      <c r="AV8" s="46"/>
      <c r="AW8" s="46"/>
      <c r="AX8" s="46"/>
      <c r="AY8" s="46"/>
      <c r="AZ8" s="46"/>
      <c r="BA8" s="46"/>
      <c r="BB8" s="46">
        <f>データ!U6</f>
        <v>109.65</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27.18</v>
      </c>
      <c r="Q10" s="46"/>
      <c r="R10" s="46"/>
      <c r="S10" s="46"/>
      <c r="T10" s="46"/>
      <c r="U10" s="46"/>
      <c r="V10" s="46"/>
      <c r="W10" s="46">
        <f>データ!Q6</f>
        <v>100</v>
      </c>
      <c r="X10" s="46"/>
      <c r="Y10" s="46"/>
      <c r="Z10" s="46"/>
      <c r="AA10" s="46"/>
      <c r="AB10" s="46"/>
      <c r="AC10" s="46"/>
      <c r="AD10" s="45">
        <f>データ!R6</f>
        <v>2530</v>
      </c>
      <c r="AE10" s="45"/>
      <c r="AF10" s="45"/>
      <c r="AG10" s="45"/>
      <c r="AH10" s="45"/>
      <c r="AI10" s="45"/>
      <c r="AJ10" s="45"/>
      <c r="AK10" s="2"/>
      <c r="AL10" s="45">
        <f>データ!V6</f>
        <v>1892</v>
      </c>
      <c r="AM10" s="45"/>
      <c r="AN10" s="45"/>
      <c r="AO10" s="45"/>
      <c r="AP10" s="45"/>
      <c r="AQ10" s="45"/>
      <c r="AR10" s="45"/>
      <c r="AS10" s="45"/>
      <c r="AT10" s="46">
        <f>データ!W6</f>
        <v>0.15</v>
      </c>
      <c r="AU10" s="46"/>
      <c r="AV10" s="46"/>
      <c r="AW10" s="46"/>
      <c r="AX10" s="46"/>
      <c r="AY10" s="46"/>
      <c r="AZ10" s="46"/>
      <c r="BA10" s="46"/>
      <c r="BB10" s="46">
        <f>データ!X6</f>
        <v>12613.33</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1" t="s">
        <v>26</v>
      </c>
      <c r="BM14" s="62"/>
      <c r="BN14" s="62"/>
      <c r="BO14" s="62"/>
      <c r="BP14" s="62"/>
      <c r="BQ14" s="62"/>
      <c r="BR14" s="62"/>
      <c r="BS14" s="62"/>
      <c r="BT14" s="62"/>
      <c r="BU14" s="62"/>
      <c r="BV14" s="62"/>
      <c r="BW14" s="62"/>
      <c r="BX14" s="62"/>
      <c r="BY14" s="62"/>
      <c r="BZ14" s="63"/>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64"/>
      <c r="BM15" s="65"/>
      <c r="BN15" s="65"/>
      <c r="BO15" s="65"/>
      <c r="BP15" s="65"/>
      <c r="BQ15" s="65"/>
      <c r="BR15" s="65"/>
      <c r="BS15" s="65"/>
      <c r="BT15" s="65"/>
      <c r="BU15" s="65"/>
      <c r="BV15" s="65"/>
      <c r="BW15" s="65"/>
      <c r="BX15" s="65"/>
      <c r="BY15" s="65"/>
      <c r="BZ15" s="6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【310.14】</v>
      </c>
      <c r="I86" s="12" t="str">
        <f>データ!CA6</f>
        <v>【57.71】</v>
      </c>
      <c r="J86" s="12" t="str">
        <f>データ!CL6</f>
        <v>【286.17】</v>
      </c>
      <c r="K86" s="12" t="str">
        <f>データ!CW6</f>
        <v>【56.80】</v>
      </c>
      <c r="L86" s="12" t="str">
        <f>データ!DH6</f>
        <v>【83.38】</v>
      </c>
      <c r="M86" s="12" t="s">
        <v>44</v>
      </c>
      <c r="N86" s="12" t="s">
        <v>44</v>
      </c>
      <c r="O86" s="12" t="str">
        <f>データ!EO6</f>
        <v>【-】</v>
      </c>
    </row>
  </sheetData>
  <sheetProtection algorithmName="SHA-512" hashValue="JGmFaB6AD6R3gROA95EkKExrt2TUCsZFUoRpGxvwLe+ZfEM9SurJCtu57grU9IT5DiDfE49g3NI8I1i78HB9RA==" saltValue="PpEqjMNnR2L3WufXuXBYj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2">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2021</v>
      </c>
      <c r="C6" s="19">
        <f t="shared" ref="C6:X6" si="3">C7</f>
        <v>104485</v>
      </c>
      <c r="D6" s="19">
        <f t="shared" si="3"/>
        <v>47</v>
      </c>
      <c r="E6" s="19">
        <f t="shared" si="3"/>
        <v>18</v>
      </c>
      <c r="F6" s="19">
        <f t="shared" si="3"/>
        <v>0</v>
      </c>
      <c r="G6" s="19">
        <f t="shared" si="3"/>
        <v>0</v>
      </c>
      <c r="H6" s="19" t="str">
        <f t="shared" si="3"/>
        <v>群馬県　昭和村</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27.18</v>
      </c>
      <c r="Q6" s="20">
        <f t="shared" si="3"/>
        <v>100</v>
      </c>
      <c r="R6" s="20">
        <f t="shared" si="3"/>
        <v>2530</v>
      </c>
      <c r="S6" s="20">
        <f t="shared" si="3"/>
        <v>7033</v>
      </c>
      <c r="T6" s="20">
        <f t="shared" si="3"/>
        <v>64.14</v>
      </c>
      <c r="U6" s="20">
        <f t="shared" si="3"/>
        <v>109.65</v>
      </c>
      <c r="V6" s="20">
        <f t="shared" si="3"/>
        <v>1892</v>
      </c>
      <c r="W6" s="20">
        <f t="shared" si="3"/>
        <v>0.15</v>
      </c>
      <c r="X6" s="20">
        <f t="shared" si="3"/>
        <v>12613.33</v>
      </c>
      <c r="Y6" s="21">
        <f>IF(Y7="",NA(),Y7)</f>
        <v>54.23</v>
      </c>
      <c r="Z6" s="21">
        <f t="shared" ref="Z6:AH6" si="4">IF(Z7="",NA(),Z7)</f>
        <v>47.35</v>
      </c>
      <c r="AA6" s="21">
        <f t="shared" si="4"/>
        <v>49.82</v>
      </c>
      <c r="AB6" s="21">
        <f t="shared" si="4"/>
        <v>61.25</v>
      </c>
      <c r="AC6" s="21">
        <f t="shared" si="4"/>
        <v>60.2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693.82</v>
      </c>
      <c r="BG6" s="21">
        <f t="shared" ref="BG6:BO6" si="7">IF(BG7="",NA(),BG7)</f>
        <v>663.43</v>
      </c>
      <c r="BH6" s="21">
        <f t="shared" si="7"/>
        <v>636.41999999999996</v>
      </c>
      <c r="BI6" s="21">
        <f t="shared" si="7"/>
        <v>631.89</v>
      </c>
      <c r="BJ6" s="21">
        <f t="shared" si="7"/>
        <v>697.56</v>
      </c>
      <c r="BK6" s="21">
        <f t="shared" si="7"/>
        <v>244.85</v>
      </c>
      <c r="BL6" s="21">
        <f t="shared" si="7"/>
        <v>296.89</v>
      </c>
      <c r="BM6" s="21">
        <f t="shared" si="7"/>
        <v>270.57</v>
      </c>
      <c r="BN6" s="21">
        <f t="shared" si="7"/>
        <v>294.27</v>
      </c>
      <c r="BO6" s="21">
        <f t="shared" si="7"/>
        <v>294.08999999999997</v>
      </c>
      <c r="BP6" s="20" t="str">
        <f>IF(BP7="","",IF(BP7="-","【-】","【"&amp;SUBSTITUTE(TEXT(BP7,"#,##0.00"),"-","△")&amp;"】"))</f>
        <v>【310.14】</v>
      </c>
      <c r="BQ6" s="21">
        <f>IF(BQ7="",NA(),BQ7)</f>
        <v>45.27</v>
      </c>
      <c r="BR6" s="21">
        <f t="shared" ref="BR6:BZ6" si="8">IF(BR7="",NA(),BR7)</f>
        <v>39.54</v>
      </c>
      <c r="BS6" s="21">
        <f t="shared" si="8"/>
        <v>43.33</v>
      </c>
      <c r="BT6" s="21">
        <f t="shared" si="8"/>
        <v>38.21</v>
      </c>
      <c r="BU6" s="21">
        <f t="shared" si="8"/>
        <v>39.47</v>
      </c>
      <c r="BV6" s="21">
        <f t="shared" si="8"/>
        <v>64.78</v>
      </c>
      <c r="BW6" s="21">
        <f t="shared" si="8"/>
        <v>63.06</v>
      </c>
      <c r="BX6" s="21">
        <f t="shared" si="8"/>
        <v>62.5</v>
      </c>
      <c r="BY6" s="21">
        <f t="shared" si="8"/>
        <v>60.59</v>
      </c>
      <c r="BZ6" s="21">
        <f t="shared" si="8"/>
        <v>60</v>
      </c>
      <c r="CA6" s="20" t="str">
        <f>IF(CA7="","",IF(CA7="-","【-】","【"&amp;SUBSTITUTE(TEXT(CA7,"#,##0.00"),"-","△")&amp;"】"))</f>
        <v>【57.71】</v>
      </c>
      <c r="CB6" s="21">
        <f>IF(CB7="",NA(),CB7)</f>
        <v>115.48</v>
      </c>
      <c r="CC6" s="21">
        <f t="shared" ref="CC6:CK6" si="9">IF(CC7="",NA(),CC7)</f>
        <v>128.12</v>
      </c>
      <c r="CD6" s="21">
        <f t="shared" si="9"/>
        <v>119.09</v>
      </c>
      <c r="CE6" s="21">
        <f t="shared" si="9"/>
        <v>123.62</v>
      </c>
      <c r="CF6" s="21">
        <f t="shared" si="9"/>
        <v>108.44</v>
      </c>
      <c r="CG6" s="21">
        <f t="shared" si="9"/>
        <v>250.21</v>
      </c>
      <c r="CH6" s="21">
        <f t="shared" si="9"/>
        <v>264.77</v>
      </c>
      <c r="CI6" s="21">
        <f t="shared" si="9"/>
        <v>269.33</v>
      </c>
      <c r="CJ6" s="21">
        <f t="shared" si="9"/>
        <v>280.23</v>
      </c>
      <c r="CK6" s="21">
        <f t="shared" si="9"/>
        <v>282.70999999999998</v>
      </c>
      <c r="CL6" s="20" t="str">
        <f>IF(CL7="","",IF(CL7="-","【-】","【"&amp;SUBSTITUTE(TEXT(CL7,"#,##0.00"),"-","△")&amp;"】"))</f>
        <v>【286.17】</v>
      </c>
      <c r="CM6" s="21">
        <f>IF(CM7="",NA(),CM7)</f>
        <v>98.38</v>
      </c>
      <c r="CN6" s="21">
        <f t="shared" ref="CN6:CV6" si="10">IF(CN7="",NA(),CN7)</f>
        <v>96.93</v>
      </c>
      <c r="CO6" s="21">
        <f t="shared" si="10"/>
        <v>96.24</v>
      </c>
      <c r="CP6" s="21">
        <f t="shared" si="10"/>
        <v>100</v>
      </c>
      <c r="CQ6" s="21">
        <f t="shared" si="10"/>
        <v>100</v>
      </c>
      <c r="CR6" s="21">
        <f t="shared" si="10"/>
        <v>61.79</v>
      </c>
      <c r="CS6" s="21">
        <f t="shared" si="10"/>
        <v>59.94</v>
      </c>
      <c r="CT6" s="21">
        <f t="shared" si="10"/>
        <v>59.64</v>
      </c>
      <c r="CU6" s="21">
        <f t="shared" si="10"/>
        <v>58.19</v>
      </c>
      <c r="CV6" s="21">
        <f t="shared" si="10"/>
        <v>56.52</v>
      </c>
      <c r="CW6" s="20" t="str">
        <f>IF(CW7="","",IF(CW7="-","【-】","【"&amp;SUBSTITUTE(TEXT(CW7,"#,##0.00"),"-","△")&amp;"】"))</f>
        <v>【56.80】</v>
      </c>
      <c r="CX6" s="21">
        <f>IF(CX7="",NA(),CX7)</f>
        <v>70.489999999999995</v>
      </c>
      <c r="CY6" s="21">
        <f t="shared" ref="CY6:DG6" si="11">IF(CY7="",NA(),CY7)</f>
        <v>67.290000000000006</v>
      </c>
      <c r="CZ6" s="21">
        <f t="shared" si="11"/>
        <v>70.34</v>
      </c>
      <c r="DA6" s="21">
        <f t="shared" si="11"/>
        <v>72.03</v>
      </c>
      <c r="DB6" s="21">
        <f t="shared" si="11"/>
        <v>70.61</v>
      </c>
      <c r="DC6" s="21">
        <f t="shared" si="11"/>
        <v>92.44</v>
      </c>
      <c r="DD6" s="21">
        <f t="shared" si="11"/>
        <v>89.66</v>
      </c>
      <c r="DE6" s="21">
        <f t="shared" si="11"/>
        <v>90.63</v>
      </c>
      <c r="DF6" s="21">
        <f t="shared" si="11"/>
        <v>87.8</v>
      </c>
      <c r="DG6" s="21">
        <f t="shared" si="11"/>
        <v>88.43</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2021</v>
      </c>
      <c r="C7" s="23">
        <v>104485</v>
      </c>
      <c r="D7" s="23">
        <v>47</v>
      </c>
      <c r="E7" s="23">
        <v>18</v>
      </c>
      <c r="F7" s="23">
        <v>0</v>
      </c>
      <c r="G7" s="23">
        <v>0</v>
      </c>
      <c r="H7" s="23" t="s">
        <v>98</v>
      </c>
      <c r="I7" s="23" t="s">
        <v>99</v>
      </c>
      <c r="J7" s="23" t="s">
        <v>100</v>
      </c>
      <c r="K7" s="23" t="s">
        <v>101</v>
      </c>
      <c r="L7" s="23" t="s">
        <v>102</v>
      </c>
      <c r="M7" s="23" t="s">
        <v>103</v>
      </c>
      <c r="N7" s="24" t="s">
        <v>104</v>
      </c>
      <c r="O7" s="24" t="s">
        <v>105</v>
      </c>
      <c r="P7" s="24">
        <v>27.18</v>
      </c>
      <c r="Q7" s="24">
        <v>100</v>
      </c>
      <c r="R7" s="24">
        <v>2530</v>
      </c>
      <c r="S7" s="24">
        <v>7033</v>
      </c>
      <c r="T7" s="24">
        <v>64.14</v>
      </c>
      <c r="U7" s="24">
        <v>109.65</v>
      </c>
      <c r="V7" s="24">
        <v>1892</v>
      </c>
      <c r="W7" s="24">
        <v>0.15</v>
      </c>
      <c r="X7" s="24">
        <v>12613.33</v>
      </c>
      <c r="Y7" s="24">
        <v>54.23</v>
      </c>
      <c r="Z7" s="24">
        <v>47.35</v>
      </c>
      <c r="AA7" s="24">
        <v>49.82</v>
      </c>
      <c r="AB7" s="24">
        <v>61.25</v>
      </c>
      <c r="AC7" s="24">
        <v>60.2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693.82</v>
      </c>
      <c r="BG7" s="24">
        <v>663.43</v>
      </c>
      <c r="BH7" s="24">
        <v>636.41999999999996</v>
      </c>
      <c r="BI7" s="24">
        <v>631.89</v>
      </c>
      <c r="BJ7" s="24">
        <v>697.56</v>
      </c>
      <c r="BK7" s="24">
        <v>244.85</v>
      </c>
      <c r="BL7" s="24">
        <v>296.89</v>
      </c>
      <c r="BM7" s="24">
        <v>270.57</v>
      </c>
      <c r="BN7" s="24">
        <v>294.27</v>
      </c>
      <c r="BO7" s="24">
        <v>294.08999999999997</v>
      </c>
      <c r="BP7" s="24">
        <v>310.14</v>
      </c>
      <c r="BQ7" s="24">
        <v>45.27</v>
      </c>
      <c r="BR7" s="24">
        <v>39.54</v>
      </c>
      <c r="BS7" s="24">
        <v>43.33</v>
      </c>
      <c r="BT7" s="24">
        <v>38.21</v>
      </c>
      <c r="BU7" s="24">
        <v>39.47</v>
      </c>
      <c r="BV7" s="24">
        <v>64.78</v>
      </c>
      <c r="BW7" s="24">
        <v>63.06</v>
      </c>
      <c r="BX7" s="24">
        <v>62.5</v>
      </c>
      <c r="BY7" s="24">
        <v>60.59</v>
      </c>
      <c r="BZ7" s="24">
        <v>60</v>
      </c>
      <c r="CA7" s="24">
        <v>57.71</v>
      </c>
      <c r="CB7" s="24">
        <v>115.48</v>
      </c>
      <c r="CC7" s="24">
        <v>128.12</v>
      </c>
      <c r="CD7" s="24">
        <v>119.09</v>
      </c>
      <c r="CE7" s="24">
        <v>123.62</v>
      </c>
      <c r="CF7" s="24">
        <v>108.44</v>
      </c>
      <c r="CG7" s="24">
        <v>250.21</v>
      </c>
      <c r="CH7" s="24">
        <v>264.77</v>
      </c>
      <c r="CI7" s="24">
        <v>269.33</v>
      </c>
      <c r="CJ7" s="24">
        <v>280.23</v>
      </c>
      <c r="CK7" s="24">
        <v>282.70999999999998</v>
      </c>
      <c r="CL7" s="24">
        <v>286.17</v>
      </c>
      <c r="CM7" s="24">
        <v>98.38</v>
      </c>
      <c r="CN7" s="24">
        <v>96.93</v>
      </c>
      <c r="CO7" s="24">
        <v>96.24</v>
      </c>
      <c r="CP7" s="24">
        <v>100</v>
      </c>
      <c r="CQ7" s="24">
        <v>100</v>
      </c>
      <c r="CR7" s="24">
        <v>61.79</v>
      </c>
      <c r="CS7" s="24">
        <v>59.94</v>
      </c>
      <c r="CT7" s="24">
        <v>59.64</v>
      </c>
      <c r="CU7" s="24">
        <v>58.19</v>
      </c>
      <c r="CV7" s="24">
        <v>56.52</v>
      </c>
      <c r="CW7" s="24">
        <v>56.8</v>
      </c>
      <c r="CX7" s="24">
        <v>70.489999999999995</v>
      </c>
      <c r="CY7" s="24">
        <v>67.290000000000006</v>
      </c>
      <c r="CZ7" s="24">
        <v>70.34</v>
      </c>
      <c r="DA7" s="24">
        <v>72.03</v>
      </c>
      <c r="DB7" s="24">
        <v>70.61</v>
      </c>
      <c r="DC7" s="24">
        <v>92.44</v>
      </c>
      <c r="DD7" s="24">
        <v>89.66</v>
      </c>
      <c r="DE7" s="24">
        <v>90.63</v>
      </c>
      <c r="DF7" s="24">
        <v>87.8</v>
      </c>
      <c r="DG7" s="24">
        <v>88.43</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111</v>
      </c>
    </row>
    <row r="12" spans="1:145" x14ac:dyDescent="0.2">
      <c r="B12">
        <v>1</v>
      </c>
      <c r="C12">
        <v>1</v>
      </c>
      <c r="D12">
        <v>1</v>
      </c>
      <c r="E12">
        <v>2</v>
      </c>
      <c r="F12">
        <v>3</v>
      </c>
      <c r="G12" t="s">
        <v>112</v>
      </c>
    </row>
    <row r="13" spans="1:145" x14ac:dyDescent="0.2">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cp:keywords>
  </cp:keywords>
  <dc:description>
  </dc:description>
  <cp:lastModifiedBy> </cp:lastModifiedBy>
  <cp:lastPrinted>2023-02-21T05:26:55Z</cp:lastPrinted>
  <dcterms:created xsi:type="dcterms:W3CDTF">2022-12-01T02:06:50Z</dcterms:created>
  <dcterms:modified xsi:type="dcterms:W3CDTF">2023-02-21T05:26:58Z</dcterms:modified>
  <cp:category>
  </cp:category>
</cp:coreProperties>
</file>