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filterPrivacy="1" codeName="ThisWorkbook" defaultThemeVersion="166925"/>
  <xr:revisionPtr revIDLastSave="0" documentId="13_ncr:1_{65F5D011-EF2E-4E9A-88A0-F44CD99A9FD7}" xr6:coauthVersionLast="36" xr6:coauthVersionMax="47" xr10:uidLastSave="{00000000-0000-0000-0000-000000000000}"/>
  <workbookProtection workbookPassword="EF93" lockStructure="1"/>
  <bookViews>
    <workbookView xWindow="0" yWindow="0" windowWidth="19200" windowHeight="7590" xr2:uid="{0D65489E-7A5E-44EC-ADB0-A0D5DE91E98F}"/>
  </bookViews>
  <sheets>
    <sheet name="様式第１号" sheetId="1" r:id="rId1"/>
    <sheet name="別紙1" sheetId="8" r:id="rId2"/>
    <sheet name="表２原油換算エネルギー使用量算定表" sheetId="5" r:id="rId3"/>
    <sheet name="表３温室効果ガス排出量算定表" sheetId="6" r:id="rId4"/>
    <sheet name="表６　控除後排出量算定表" sheetId="7" r:id="rId5"/>
    <sheet name="(変更不可)取りまとめ用シート" sheetId="4" state="hidden" r:id="rId6"/>
    <sheet name="産業分類表" sheetId="3" state="hidden" r:id="rId7"/>
  </sheets>
  <externalReferences>
    <externalReference r:id="rId8"/>
  </externalReferences>
  <definedNames>
    <definedName name="A農業・林業">産業分類表!$A$2:$A$3</definedName>
    <definedName name="B漁業">産業分類表!$B$2:$B$3</definedName>
    <definedName name="C鉱業・採石業・砂利採取業">産業分類表!$C$2:$C$3</definedName>
    <definedName name="D建設業">産業分類表!$D$2:$D$4</definedName>
    <definedName name="E製造業">産業分類表!$E$2:$E$25</definedName>
    <definedName name="F電気・ガス・熱供給・水道業">産業分類表!$F$2:$F$5</definedName>
    <definedName name="G情報通信業">産業分類表!$G$2:$G$6</definedName>
    <definedName name="H運輸業・郵便業">産業分類表!$H$2:$H$9</definedName>
    <definedName name="I卸売業・小売業">産業分類表!$I$2:$I$13</definedName>
    <definedName name="J銀行業">産業分類表!$J$2:$J$7</definedName>
    <definedName name="K不動産業・物品賃貸業">産業分類表!$K$2:$K$4</definedName>
    <definedName name="L学術研究・専門・技術サービス業">産業分類表!$L$2:$L$5</definedName>
    <definedName name="M宿泊業・飲食サービス業">産業分類表!$M$2:$M$4</definedName>
    <definedName name="N生活関連サービス業・娯楽業">産業分類表!$N$2:$N$4</definedName>
    <definedName name="O教育・学習支援業">産業分類表!$O$2:$O$3</definedName>
    <definedName name="_xlnm.Print_Area" localSheetId="2">表２原油換算エネルギー使用量算定表!$B$1:$L$61</definedName>
    <definedName name="_xlnm.Print_Area" localSheetId="3">表３温室効果ガス排出量算定表!$A$1:$O$88</definedName>
    <definedName name="_xlnm.Print_Area" localSheetId="4">'表６　控除後排出量算定表'!$A$1:$D$14</definedName>
    <definedName name="_xlnm.Print_Area" localSheetId="1">別紙1!$A$1:$R$90</definedName>
    <definedName name="_xlnm.Print_Area" localSheetId="0">様式第１号!$A$1:$Q$55</definedName>
    <definedName name="P医療・福祉">産業分類表!$P$2:$P$4</definedName>
    <definedName name="Q複合サービス事業">産業分類表!$Q$2:$Q$3</definedName>
    <definedName name="Rサービス業等">産業分類表!$R$2:$R$10</definedName>
    <definedName name="S公務">産業分類表!$S$2:$S$3</definedName>
    <definedName name="その他">産業分類表!$T$2</definedName>
    <definedName name="大分類" localSheetId="1">[1]産業分類表!$A$1:$T$1</definedName>
    <definedName name="大分類">産業分類表!$A$1:$T$1</definedName>
    <definedName name="燃料">#REF!</definedName>
    <definedName name="報告年度">#REF!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0" i="8" l="1"/>
  <c r="K49" i="8"/>
  <c r="K48" i="8"/>
  <c r="L40" i="8" l="1"/>
  <c r="L36" i="8"/>
  <c r="L33" i="8"/>
  <c r="L30" i="8"/>
  <c r="L27" i="8"/>
  <c r="L34" i="8"/>
  <c r="L31" i="8"/>
  <c r="L28" i="8"/>
  <c r="AQ4" i="4" l="1"/>
  <c r="AO4" i="4"/>
  <c r="AM4" i="4"/>
  <c r="CL4" i="4"/>
  <c r="CK4" i="4"/>
  <c r="CJ4" i="4"/>
  <c r="CI4" i="4"/>
  <c r="CH4" i="4"/>
  <c r="CG4" i="4"/>
  <c r="CF4" i="4"/>
  <c r="CE4" i="4"/>
  <c r="K4" i="4"/>
  <c r="AV4" i="4"/>
  <c r="S4" i="4"/>
  <c r="R4" i="4"/>
  <c r="BK4" i="4"/>
  <c r="BL4" i="4"/>
  <c r="BM4" i="4"/>
  <c r="BN4" i="4"/>
  <c r="BO4" i="4"/>
  <c r="BP4" i="4"/>
  <c r="BQ4" i="4"/>
  <c r="BR4" i="4"/>
  <c r="BS4" i="4"/>
  <c r="BT4" i="4"/>
  <c r="BU4" i="4"/>
  <c r="BV4" i="4"/>
  <c r="BW4" i="4"/>
  <c r="BX4" i="4"/>
  <c r="BY4" i="4"/>
  <c r="BZ4" i="4"/>
  <c r="B4" i="4"/>
  <c r="CO4" i="4" l="1"/>
  <c r="CN4" i="4"/>
  <c r="CM4" i="4"/>
  <c r="AR4" i="4" l="1"/>
  <c r="AP4" i="4"/>
  <c r="AN4" i="4"/>
  <c r="BJ4" i="4" l="1"/>
  <c r="BI4" i="4"/>
  <c r="BE4" i="4"/>
  <c r="BC4" i="4"/>
  <c r="BB4" i="4"/>
  <c r="AZ4" i="4"/>
  <c r="AY4" i="4"/>
  <c r="AW4" i="4"/>
  <c r="AF4" i="4"/>
  <c r="AE4" i="4"/>
  <c r="AD4" i="4"/>
  <c r="AC4" i="4"/>
  <c r="AB4" i="4"/>
  <c r="AA4" i="4"/>
  <c r="Z4" i="4"/>
  <c r="Y4" i="4"/>
  <c r="X4" i="4"/>
  <c r="N4" i="4" l="1"/>
  <c r="M4" i="4"/>
  <c r="L4" i="4"/>
  <c r="I4" i="4"/>
  <c r="H4" i="4"/>
  <c r="G4" i="4"/>
  <c r="F4" i="4"/>
  <c r="E4" i="4"/>
  <c r="D4" i="4"/>
  <c r="K5" i="1" l="1"/>
  <c r="C5" i="1"/>
  <c r="K4" i="1"/>
  <c r="C4" i="4" s="1"/>
  <c r="U24" i="8"/>
  <c r="H27" i="8" s="1"/>
  <c r="H24" i="8"/>
  <c r="H55" i="8"/>
  <c r="H54" i="8"/>
  <c r="H36" i="8" l="1"/>
  <c r="H33" i="8"/>
  <c r="O51" i="8"/>
  <c r="BH4" i="4" s="1"/>
  <c r="G51" i="8"/>
  <c r="BF4" i="4" s="1"/>
  <c r="D64" i="8"/>
  <c r="D58" i="8"/>
  <c r="T47" i="8"/>
  <c r="T45" i="8" l="1"/>
  <c r="G47" i="8"/>
  <c r="P40" i="8"/>
  <c r="P36" i="8"/>
  <c r="P33" i="8"/>
  <c r="P30" i="8"/>
  <c r="P27" i="8"/>
  <c r="C9" i="8"/>
  <c r="H40" i="8"/>
  <c r="H30" i="8"/>
  <c r="P24" i="8"/>
  <c r="K51" i="8" l="1"/>
  <c r="BG4" i="4" s="1"/>
  <c r="BD4" i="4"/>
  <c r="BA4" i="4"/>
  <c r="AX4" i="4"/>
  <c r="P39" i="8"/>
  <c r="AU4" i="4" s="1"/>
  <c r="L39" i="8"/>
  <c r="H39" i="8"/>
  <c r="AS4" i="4" s="1"/>
  <c r="U35" i="8"/>
  <c r="P35" i="8"/>
  <c r="AJ4" i="4" s="1"/>
  <c r="L35" i="8"/>
  <c r="H35" i="8"/>
  <c r="P34" i="8"/>
  <c r="H34" i="8"/>
  <c r="P31" i="8"/>
  <c r="H31" i="8"/>
  <c r="P28" i="8"/>
  <c r="H28" i="8"/>
  <c r="O47" i="8"/>
  <c r="L24" i="8"/>
  <c r="K47" i="8" s="1"/>
  <c r="U39" i="8" l="1"/>
  <c r="AL4" i="4"/>
  <c r="AH4" i="4"/>
  <c r="L37" i="8"/>
  <c r="AI4" i="4" s="1"/>
  <c r="AT4" i="4"/>
  <c r="L41" i="8"/>
  <c r="P41" i="8"/>
  <c r="P37" i="8"/>
  <c r="AK4" i="4" s="1"/>
  <c r="H37" i="8"/>
  <c r="AG4" i="4"/>
  <c r="H41" i="8"/>
  <c r="D8" i="7" l="1"/>
  <c r="D7" i="7"/>
  <c r="I21" i="5" l="1"/>
  <c r="N70" i="6" l="1"/>
  <c r="M70" i="6"/>
  <c r="N69" i="6"/>
  <c r="M69" i="6"/>
  <c r="L62" i="6"/>
  <c r="O62" i="6" s="1"/>
  <c r="F60" i="6"/>
  <c r="L60" i="6" s="1"/>
  <c r="F58" i="6"/>
  <c r="L58" i="6" s="1"/>
  <c r="O59" i="6" s="1"/>
  <c r="F56" i="6"/>
  <c r="L56" i="6" s="1"/>
  <c r="F54" i="6"/>
  <c r="L54" i="6" s="1"/>
  <c r="O55" i="6" s="1"/>
  <c r="F52" i="6"/>
  <c r="L52" i="6" s="1"/>
  <c r="O53" i="6" s="1"/>
  <c r="F50" i="6"/>
  <c r="L50" i="6" s="1"/>
  <c r="O51" i="6" s="1"/>
  <c r="F48" i="6"/>
  <c r="L48" i="6" s="1"/>
  <c r="F46" i="6"/>
  <c r="L46" i="6" s="1"/>
  <c r="O47" i="6" s="1"/>
  <c r="F44" i="6"/>
  <c r="L44" i="6" s="1"/>
  <c r="O45" i="6" s="1"/>
  <c r="F42" i="6"/>
  <c r="L42" i="6" s="1"/>
  <c r="O43" i="6" s="1"/>
  <c r="F40" i="6"/>
  <c r="L40" i="6" s="1"/>
  <c r="F38" i="6"/>
  <c r="L38" i="6" s="1"/>
  <c r="O39" i="6" s="1"/>
  <c r="F36" i="6"/>
  <c r="L36" i="6" s="1"/>
  <c r="F34" i="6"/>
  <c r="L34" i="6" s="1"/>
  <c r="O34" i="6" s="1"/>
  <c r="F33" i="6"/>
  <c r="L33" i="6" s="1"/>
  <c r="O33" i="6" s="1"/>
  <c r="F32" i="6"/>
  <c r="L32" i="6" s="1"/>
  <c r="O32" i="6" s="1"/>
  <c r="F31" i="6"/>
  <c r="L31" i="6" s="1"/>
  <c r="O31" i="6" s="1"/>
  <c r="K29" i="6"/>
  <c r="G29" i="6"/>
  <c r="F29" i="6"/>
  <c r="D29" i="6"/>
  <c r="K28" i="6"/>
  <c r="G28" i="6"/>
  <c r="F28" i="6"/>
  <c r="D28" i="6"/>
  <c r="K27" i="6"/>
  <c r="G27" i="6"/>
  <c r="F27" i="6"/>
  <c r="D27" i="6"/>
  <c r="K26" i="6"/>
  <c r="F26" i="6"/>
  <c r="K25" i="6"/>
  <c r="F25" i="6"/>
  <c r="K24" i="6"/>
  <c r="F24" i="6"/>
  <c r="K23" i="6"/>
  <c r="F23" i="6"/>
  <c r="K22" i="6"/>
  <c r="F22" i="6"/>
  <c r="K21" i="6"/>
  <c r="F21" i="6"/>
  <c r="K20" i="6"/>
  <c r="F20" i="6"/>
  <c r="K19" i="6"/>
  <c r="H19" i="6"/>
  <c r="F19" i="6"/>
  <c r="K18" i="6"/>
  <c r="F18" i="6"/>
  <c r="K17" i="6"/>
  <c r="F17" i="6"/>
  <c r="K16" i="6"/>
  <c r="F16" i="6"/>
  <c r="K15" i="6"/>
  <c r="F15" i="6"/>
  <c r="K14" i="6"/>
  <c r="F14" i="6"/>
  <c r="K13" i="6"/>
  <c r="F13" i="6"/>
  <c r="K12" i="6"/>
  <c r="F12" i="6"/>
  <c r="K11" i="6"/>
  <c r="F11" i="6"/>
  <c r="K10" i="6"/>
  <c r="F10" i="6"/>
  <c r="K9" i="6"/>
  <c r="F9" i="6"/>
  <c r="K8" i="6"/>
  <c r="F8" i="6"/>
  <c r="K7" i="6"/>
  <c r="F7" i="6"/>
  <c r="K6" i="6"/>
  <c r="F6" i="6"/>
  <c r="K5" i="6"/>
  <c r="F5" i="6"/>
  <c r="K4" i="6"/>
  <c r="F4" i="6"/>
  <c r="I50" i="5"/>
  <c r="I49" i="5"/>
  <c r="I48" i="5"/>
  <c r="I47" i="5"/>
  <c r="I46" i="5"/>
  <c r="I45" i="5"/>
  <c r="I44" i="5"/>
  <c r="I43" i="5"/>
  <c r="I42" i="5"/>
  <c r="I41" i="5"/>
  <c r="I40" i="5"/>
  <c r="I39" i="5"/>
  <c r="I38" i="5"/>
  <c r="I36" i="5"/>
  <c r="I35" i="5"/>
  <c r="I34" i="5"/>
  <c r="I33" i="5"/>
  <c r="I31" i="5"/>
  <c r="H29" i="6" s="1"/>
  <c r="I30" i="5"/>
  <c r="H28" i="6" s="1"/>
  <c r="I29" i="5"/>
  <c r="H27" i="6" s="1"/>
  <c r="L27" i="6" s="1"/>
  <c r="O27" i="6" s="1"/>
  <c r="I28" i="5"/>
  <c r="H26" i="6" s="1"/>
  <c r="I27" i="5"/>
  <c r="H25" i="6" s="1"/>
  <c r="I26" i="5"/>
  <c r="H24" i="6" s="1"/>
  <c r="I25" i="5"/>
  <c r="H23" i="6" s="1"/>
  <c r="L23" i="6" s="1"/>
  <c r="O23" i="6" s="1"/>
  <c r="I24" i="5"/>
  <c r="H22" i="6" s="1"/>
  <c r="L22" i="6" s="1"/>
  <c r="O22" i="6" s="1"/>
  <c r="I23" i="5"/>
  <c r="H21" i="6" s="1"/>
  <c r="L21" i="6" s="1"/>
  <c r="O21" i="6" s="1"/>
  <c r="I22" i="5"/>
  <c r="H20" i="6" s="1"/>
  <c r="I20" i="5"/>
  <c r="H18" i="6" s="1"/>
  <c r="L18" i="6" s="1"/>
  <c r="O18" i="6" s="1"/>
  <c r="I19" i="5"/>
  <c r="H17" i="6" s="1"/>
  <c r="I18" i="5"/>
  <c r="H16" i="6" s="1"/>
  <c r="I17" i="5"/>
  <c r="H15" i="6" s="1"/>
  <c r="I16" i="5"/>
  <c r="H14" i="6" s="1"/>
  <c r="L14" i="6" s="1"/>
  <c r="O14" i="6" s="1"/>
  <c r="I15" i="5"/>
  <c r="H13" i="6" s="1"/>
  <c r="L13" i="6" s="1"/>
  <c r="O13" i="6" s="1"/>
  <c r="I14" i="5"/>
  <c r="H12" i="6" s="1"/>
  <c r="L12" i="6" s="1"/>
  <c r="O12" i="6" s="1"/>
  <c r="I13" i="5"/>
  <c r="H11" i="6" s="1"/>
  <c r="I12" i="5"/>
  <c r="H10" i="6" s="1"/>
  <c r="I11" i="5"/>
  <c r="H9" i="6" s="1"/>
  <c r="I10" i="5"/>
  <c r="H8" i="6" s="1"/>
  <c r="I9" i="5"/>
  <c r="H7" i="6" s="1"/>
  <c r="I8" i="5"/>
  <c r="H6" i="6" s="1"/>
  <c r="I7" i="5"/>
  <c r="H5" i="6" s="1"/>
  <c r="I6" i="5"/>
  <c r="H4" i="6" s="1"/>
  <c r="L5" i="6" l="1"/>
  <c r="O5" i="6" s="1"/>
  <c r="L4" i="6"/>
  <c r="O4" i="6" s="1"/>
  <c r="L28" i="6"/>
  <c r="O28" i="6" s="1"/>
  <c r="I37" i="5"/>
  <c r="L15" i="6"/>
  <c r="O15" i="6" s="1"/>
  <c r="O57" i="6"/>
  <c r="O56" i="6"/>
  <c r="L11" i="6"/>
  <c r="O11" i="6" s="1"/>
  <c r="L20" i="6"/>
  <c r="O20" i="6" s="1"/>
  <c r="L24" i="6"/>
  <c r="O24" i="6" s="1"/>
  <c r="L26" i="6"/>
  <c r="O26" i="6" s="1"/>
  <c r="L16" i="6"/>
  <c r="O16" i="6" s="1"/>
  <c r="L6" i="6"/>
  <c r="O6" i="6" s="1"/>
  <c r="L10" i="6"/>
  <c r="O10" i="6" s="1"/>
  <c r="L29" i="6"/>
  <c r="O29" i="6" s="1"/>
  <c r="L17" i="6"/>
  <c r="O17" i="6" s="1"/>
  <c r="L7" i="6"/>
  <c r="O7" i="6" s="1"/>
  <c r="I52" i="5"/>
  <c r="O49" i="6"/>
  <c r="O48" i="6"/>
  <c r="O37" i="6"/>
  <c r="O36" i="6"/>
  <c r="O41" i="6"/>
  <c r="O40" i="6"/>
  <c r="O61" i="6"/>
  <c r="O60" i="6"/>
  <c r="O44" i="6"/>
  <c r="O52" i="6"/>
  <c r="L8" i="6"/>
  <c r="O8" i="6" s="1"/>
  <c r="L9" i="6"/>
  <c r="O9" i="6" s="1"/>
  <c r="L19" i="6"/>
  <c r="O19" i="6" s="1"/>
  <c r="L25" i="6"/>
  <c r="O25" i="6" s="1"/>
  <c r="I32" i="5"/>
  <c r="O35" i="6"/>
  <c r="O38" i="6"/>
  <c r="O42" i="6"/>
  <c r="O46" i="6"/>
  <c r="O50" i="6"/>
  <c r="O54" i="6"/>
  <c r="O58" i="6"/>
  <c r="I53" i="5" l="1"/>
  <c r="I55" i="5" s="1"/>
  <c r="O64" i="6"/>
  <c r="O30" i="6"/>
  <c r="O63" i="6"/>
  <c r="O66" i="6" l="1"/>
  <c r="L70" i="6" s="1"/>
  <c r="O65" i="6"/>
  <c r="L69" i="6" s="1"/>
  <c r="Q4" i="4"/>
  <c r="P4" i="4"/>
  <c r="O4" i="4"/>
  <c r="J4" i="4"/>
  <c r="L79" i="6" l="1"/>
  <c r="S79" i="6" s="1"/>
  <c r="CC4" i="4"/>
  <c r="L80" i="6"/>
  <c r="D9" i="7" s="1"/>
  <c r="D10" i="7" s="1"/>
  <c r="CD4" i="4"/>
  <c r="CB4" i="4" l="1"/>
  <c r="CA4" i="4"/>
</calcChain>
</file>

<file path=xl/sharedStrings.xml><?xml version="1.0" encoding="utf-8"?>
<sst xmlns="http://schemas.openxmlformats.org/spreadsheetml/2006/main" count="834" uniqueCount="484">
  <si>
    <t>令和</t>
    <rPh sb="0" eb="2">
      <t>レイワ</t>
    </rPh>
    <phoneticPr fontId="5"/>
  </si>
  <si>
    <t>　群馬県知事　　あて</t>
    <rPh sb="1" eb="4">
      <t>グンマケン</t>
    </rPh>
    <rPh sb="4" eb="6">
      <t>チジ</t>
    </rPh>
    <phoneticPr fontId="4"/>
  </si>
  <si>
    <t>事業者番号</t>
    <rPh sb="0" eb="3">
      <t>ジギョウシャ</t>
    </rPh>
    <rPh sb="3" eb="5">
      <t>バンゴウ</t>
    </rPh>
    <phoneticPr fontId="5"/>
  </si>
  <si>
    <t>住所</t>
  </si>
  <si>
    <t>（法人にあっては、主たる事業所の所在地）</t>
  </si>
  <si>
    <t>氏名</t>
    <rPh sb="0" eb="2">
      <t>シメイ</t>
    </rPh>
    <phoneticPr fontId="5"/>
  </si>
  <si>
    <t>連絡先</t>
    <rPh sb="0" eb="3">
      <t>レンラクサキ</t>
    </rPh>
    <phoneticPr fontId="4"/>
  </si>
  <si>
    <t>担当部署</t>
    <rPh sb="0" eb="2">
      <t>タントウ</t>
    </rPh>
    <rPh sb="2" eb="4">
      <t>ブショ</t>
    </rPh>
    <phoneticPr fontId="4"/>
  </si>
  <si>
    <t>所在地</t>
    <rPh sb="0" eb="3">
      <t>ショザイチ</t>
    </rPh>
    <phoneticPr fontId="4"/>
  </si>
  <si>
    <t>（上記住所と異なる場合）</t>
  </si>
  <si>
    <t>担当者氏名</t>
    <rPh sb="0" eb="3">
      <t>タントウシャ</t>
    </rPh>
    <rPh sb="3" eb="5">
      <t>シメイ</t>
    </rPh>
    <phoneticPr fontId="4"/>
  </si>
  <si>
    <t>電話番号</t>
    <rPh sb="0" eb="2">
      <t>デンワ</t>
    </rPh>
    <rPh sb="2" eb="4">
      <t>バンゴウ</t>
    </rPh>
    <phoneticPr fontId="4"/>
  </si>
  <si>
    <t>ＦＡＸ番号</t>
    <rPh sb="3" eb="5">
      <t>バンゴウ</t>
    </rPh>
    <phoneticPr fontId="4"/>
  </si>
  <si>
    <t>メールアドレス</t>
  </si>
  <si>
    <t>別紙１</t>
    <rPh sb="0" eb="2">
      <t>ベッシ</t>
    </rPh>
    <phoneticPr fontId="5"/>
  </si>
  <si>
    <t>排出区分</t>
    <rPh sb="0" eb="2">
      <t>ハイシュツ</t>
    </rPh>
    <rPh sb="2" eb="4">
      <t>クブン</t>
    </rPh>
    <phoneticPr fontId="1"/>
  </si>
  <si>
    <t>（二酸化炭素換算）</t>
    <rPh sb="1" eb="4">
      <t>ニサンカ</t>
    </rPh>
    <rPh sb="4" eb="6">
      <t>タンソ</t>
    </rPh>
    <rPh sb="6" eb="8">
      <t>カンサン</t>
    </rPh>
    <phoneticPr fontId="1"/>
  </si>
  <si>
    <t>（二酸化炭素換算）</t>
  </si>
  <si>
    <t>Ａ</t>
  </si>
  <si>
    <t>事業所等排出区分</t>
    <rPh sb="0" eb="3">
      <t>ジギョウショ</t>
    </rPh>
    <rPh sb="3" eb="4">
      <t>トウ</t>
    </rPh>
    <rPh sb="4" eb="6">
      <t>ハイシュツ</t>
    </rPh>
    <rPh sb="6" eb="8">
      <t>クブン</t>
    </rPh>
    <phoneticPr fontId="1"/>
  </si>
  <si>
    <t>ｔ</t>
  </si>
  <si>
    <t>Ｂ</t>
  </si>
  <si>
    <t>輸送車両排出区分</t>
    <rPh sb="0" eb="2">
      <t>ユソウ</t>
    </rPh>
    <rPh sb="2" eb="4">
      <t>シャリョウ</t>
    </rPh>
    <rPh sb="4" eb="6">
      <t>ハイシュツ</t>
    </rPh>
    <rPh sb="6" eb="8">
      <t>クブン</t>
    </rPh>
    <phoneticPr fontId="1"/>
  </si>
  <si>
    <t>Ｃ</t>
  </si>
  <si>
    <t>その他排出区分</t>
    <rPh sb="2" eb="3">
      <t>タ</t>
    </rPh>
    <rPh sb="3" eb="5">
      <t>ハイシュツ</t>
    </rPh>
    <rPh sb="5" eb="7">
      <t>クブン</t>
    </rPh>
    <phoneticPr fontId="1"/>
  </si>
  <si>
    <t>事業者の主たる事業の業種</t>
    <rPh sb="0" eb="3">
      <t>ジギョウシャ</t>
    </rPh>
    <rPh sb="4" eb="5">
      <t>シュ</t>
    </rPh>
    <rPh sb="7" eb="9">
      <t>ジギョウ</t>
    </rPh>
    <rPh sb="10" eb="12">
      <t>ギョウシュ</t>
    </rPh>
    <phoneticPr fontId="4"/>
  </si>
  <si>
    <t>事業概要</t>
    <phoneticPr fontId="5"/>
  </si>
  <si>
    <t>計画の基本方針</t>
    <phoneticPr fontId="5"/>
  </si>
  <si>
    <t>推進体制</t>
    <phoneticPr fontId="5"/>
  </si>
  <si>
    <t>該当する事業者要件※１</t>
    <phoneticPr fontId="5"/>
  </si>
  <si>
    <t>令和</t>
    <rPh sb="0" eb="2">
      <t>レイワ</t>
    </rPh>
    <phoneticPr fontId="4"/>
  </si>
  <si>
    <t>年度</t>
    <rPh sb="0" eb="2">
      <t>ネンド</t>
    </rPh>
    <phoneticPr fontId="5"/>
  </si>
  <si>
    <t>設備、対象、工程等</t>
    <rPh sb="0" eb="2">
      <t>セツビ</t>
    </rPh>
    <rPh sb="3" eb="5">
      <t>タイショウ</t>
    </rPh>
    <rPh sb="6" eb="8">
      <t>コウテイ</t>
    </rPh>
    <rPh sb="8" eb="9">
      <t>ナド</t>
    </rPh>
    <phoneticPr fontId="5"/>
  </si>
  <si>
    <t>計画内容</t>
    <rPh sb="0" eb="2">
      <t>ケイカク</t>
    </rPh>
    <rPh sb="2" eb="4">
      <t>ナイヨウ</t>
    </rPh>
    <phoneticPr fontId="5"/>
  </si>
  <si>
    <t>令和</t>
    <phoneticPr fontId="5"/>
  </si>
  <si>
    <t>排出合計①</t>
    <rPh sb="0" eb="2">
      <t>ハイシュツ</t>
    </rPh>
    <rPh sb="2" eb="4">
      <t>ゴウケイ</t>
    </rPh>
    <phoneticPr fontId="1"/>
  </si>
  <si>
    <t>原単位排出量　①/②</t>
    <rPh sb="0" eb="3">
      <t>ゲンタンイ</t>
    </rPh>
    <rPh sb="3" eb="6">
      <t>ハイシュツリョウ</t>
    </rPh>
    <phoneticPr fontId="5"/>
  </si>
  <si>
    <t>温室効果ガス排出量と密接な関係を持つ値②</t>
    <rPh sb="0" eb="2">
      <t>オンシツ</t>
    </rPh>
    <rPh sb="2" eb="4">
      <t>コウカ</t>
    </rPh>
    <rPh sb="6" eb="8">
      <t>ハイシュツ</t>
    </rPh>
    <rPh sb="8" eb="9">
      <t>リョウ</t>
    </rPh>
    <rPh sb="10" eb="12">
      <t>ミッセツ</t>
    </rPh>
    <rPh sb="13" eb="15">
      <t>カンケイ</t>
    </rPh>
    <rPh sb="16" eb="17">
      <t>モ</t>
    </rPh>
    <rPh sb="18" eb="19">
      <t>アタイ</t>
    </rPh>
    <phoneticPr fontId="5"/>
  </si>
  <si>
    <t>年度導入実績</t>
    <rPh sb="0" eb="2">
      <t>ネンド</t>
    </rPh>
    <rPh sb="2" eb="4">
      <t>ドウニュウ</t>
    </rPh>
    <rPh sb="4" eb="6">
      <t>ジッセキ</t>
    </rPh>
    <phoneticPr fontId="1"/>
  </si>
  <si>
    <t>年度導入目標</t>
    <rPh sb="0" eb="2">
      <t>ネンド</t>
    </rPh>
    <rPh sb="2" eb="4">
      <t>ドウニュウ</t>
    </rPh>
    <rPh sb="4" eb="6">
      <t>モクヒョウ</t>
    </rPh>
    <phoneticPr fontId="1"/>
  </si>
  <si>
    <t>大分類</t>
    <rPh sb="0" eb="3">
      <t>ダイブンルイ</t>
    </rPh>
    <phoneticPr fontId="3"/>
  </si>
  <si>
    <t>中分類</t>
    <rPh sb="0" eb="3">
      <t>チュウブンルイ</t>
    </rPh>
    <phoneticPr fontId="3"/>
  </si>
  <si>
    <t>1農業</t>
  </si>
  <si>
    <t>2林業</t>
  </si>
  <si>
    <t>3漁業（水産養殖業を除く）</t>
  </si>
  <si>
    <t>4水産養殖業</t>
  </si>
  <si>
    <t>6総合工事業</t>
  </si>
  <si>
    <t>7職別工事業(設備工事業を除く)</t>
  </si>
  <si>
    <t>8設備工事業</t>
  </si>
  <si>
    <t>9食料品製造業</t>
  </si>
  <si>
    <t>10飲料・たばこ・飼料製造業</t>
  </si>
  <si>
    <t>11繊維工業</t>
  </si>
  <si>
    <t>12木材・木製品製造業（家具を除く）</t>
  </si>
  <si>
    <t>13家具・装備品製造業</t>
  </si>
  <si>
    <t>14パルプ・紙・紙加工品製造業</t>
  </si>
  <si>
    <t>15印刷・同関連業</t>
  </si>
  <si>
    <t>16化学工業</t>
  </si>
  <si>
    <t>17石油製品・石炭製品製造業</t>
  </si>
  <si>
    <t>18プラスチック製品製造業（別掲を除く）</t>
  </si>
  <si>
    <t>19ゴム製品製造業</t>
  </si>
  <si>
    <t>20なめし革・同製品・毛皮製造業</t>
  </si>
  <si>
    <t>21窯業・土石製品製造業</t>
  </si>
  <si>
    <t>22鉄鋼業</t>
  </si>
  <si>
    <t>23非鉄金属製造業</t>
  </si>
  <si>
    <t>24金属製品製造業</t>
  </si>
  <si>
    <t>25はん用機械器具製造業</t>
  </si>
  <si>
    <t>26生産用機械器具製造業</t>
  </si>
  <si>
    <t>27業務用機械器具製造業</t>
  </si>
  <si>
    <t>28電子部品・デバイス・電子回路製造業</t>
  </si>
  <si>
    <t>29電気機械器具製造業</t>
  </si>
  <si>
    <t>30情報通信機械器具製造業</t>
  </si>
  <si>
    <t>31輸送用機械器具製造業</t>
  </si>
  <si>
    <t>32その他の製造業</t>
  </si>
  <si>
    <t>33電気業</t>
  </si>
  <si>
    <t>34ガス業</t>
  </si>
  <si>
    <t>35熱供給業</t>
  </si>
  <si>
    <t>36水道業</t>
  </si>
  <si>
    <t>37通信業</t>
  </si>
  <si>
    <t>38放送業</t>
  </si>
  <si>
    <t>39情報サービス業</t>
  </si>
  <si>
    <t>40インターネット附随サービス業</t>
  </si>
  <si>
    <t>41映像・音声・文字情報制作業</t>
  </si>
  <si>
    <t>42鉄道業</t>
  </si>
  <si>
    <t>43道路旅客運送業</t>
  </si>
  <si>
    <t>44道路貨物運送業</t>
  </si>
  <si>
    <t>45水運業</t>
  </si>
  <si>
    <t>46航空運輸業</t>
  </si>
  <si>
    <t>47倉庫業</t>
  </si>
  <si>
    <t>48運輸に附帯するサービス業</t>
  </si>
  <si>
    <t>49郵便業（信書便事業を含む）</t>
  </si>
  <si>
    <t>50各種商品卸売業</t>
  </si>
  <si>
    <t>51繊維・衣服等卸売業</t>
  </si>
  <si>
    <t>52飲食料品卸売業</t>
  </si>
  <si>
    <t>54機械器具卸売業</t>
  </si>
  <si>
    <t>55その他の卸売業</t>
  </si>
  <si>
    <t>56各種商品小売業</t>
  </si>
  <si>
    <t>57織物・衣服・身の回り品小売業</t>
  </si>
  <si>
    <t>58飲食料品小売業</t>
  </si>
  <si>
    <t>59機械器具小売業</t>
  </si>
  <si>
    <t>60その他の小売業</t>
  </si>
  <si>
    <t>61無店舗小売業</t>
  </si>
  <si>
    <t>62銀行業</t>
  </si>
  <si>
    <t>63協同組織金融業</t>
  </si>
  <si>
    <t>66補助的金融業等</t>
  </si>
  <si>
    <t>68不動産取引業</t>
  </si>
  <si>
    <t>69不動産賃貸業・管理業</t>
  </si>
  <si>
    <t>70物品賃貸業</t>
  </si>
  <si>
    <t>72専門サービス業（他に分類されないもの）</t>
  </si>
  <si>
    <t>73広告業</t>
  </si>
  <si>
    <t>74技術サービス業（他に分類されないもの）</t>
  </si>
  <si>
    <t>75宿泊業</t>
  </si>
  <si>
    <t>76飲食店</t>
  </si>
  <si>
    <t>77持ち帰り・配達飲食サービス業</t>
  </si>
  <si>
    <t>78洗濯・理容・美容・浴場業</t>
  </si>
  <si>
    <t>79その他の生活関連サービス業</t>
  </si>
  <si>
    <t>80娯楽業</t>
  </si>
  <si>
    <t>81学校教育</t>
  </si>
  <si>
    <t>83医療業</t>
  </si>
  <si>
    <t>84保健衛生</t>
  </si>
  <si>
    <t>85社会保険・社会福祉・介護事業</t>
  </si>
  <si>
    <t>86郵便局</t>
  </si>
  <si>
    <t>87協同組合（他に分類されないもの）</t>
  </si>
  <si>
    <t>88廃棄物処理業</t>
  </si>
  <si>
    <t>89自動車整備業</t>
  </si>
  <si>
    <t>90機械等修理業（別掲を除く）</t>
  </si>
  <si>
    <t>91職業紹介・労働者派遣業</t>
  </si>
  <si>
    <t>92その他の事業サービス業</t>
  </si>
  <si>
    <t>93政治・経済・文化団体</t>
  </si>
  <si>
    <t>94宗教</t>
  </si>
  <si>
    <t>95その他のサービス業</t>
  </si>
  <si>
    <t>96外国公務</t>
  </si>
  <si>
    <t>97国家公務</t>
  </si>
  <si>
    <t>98地方公務</t>
  </si>
  <si>
    <t>99分類不能の産業</t>
  </si>
  <si>
    <t>A農業・林業</t>
    <phoneticPr fontId="5"/>
  </si>
  <si>
    <t>C鉱業・採石業・砂利採取業</t>
    <phoneticPr fontId="5"/>
  </si>
  <si>
    <t>5鉱業・採石業・砂利採取業</t>
  </si>
  <si>
    <t>82その他の教育・学習支援業</t>
  </si>
  <si>
    <t>64貸金業・クレジットカード業等非預金信用機関</t>
  </si>
  <si>
    <t>53建築材料・鉱物・金属材料等卸売業</t>
  </si>
  <si>
    <t>65金融商品取引業・商品先物取引業</t>
  </si>
  <si>
    <t>67保険業（保険媒介代理業・保険サービス業を含む）</t>
  </si>
  <si>
    <t>B漁業</t>
    <phoneticPr fontId="5"/>
  </si>
  <si>
    <t>D建設業</t>
    <phoneticPr fontId="5"/>
  </si>
  <si>
    <t>E製造業</t>
    <phoneticPr fontId="5"/>
  </si>
  <si>
    <t>F電気・ガス・熱供給・水道業</t>
    <phoneticPr fontId="5"/>
  </si>
  <si>
    <t>G情報通信業</t>
    <phoneticPr fontId="5"/>
  </si>
  <si>
    <t>H運輸業・郵便業</t>
    <phoneticPr fontId="5"/>
  </si>
  <si>
    <t>I卸売業・小売業</t>
    <phoneticPr fontId="5"/>
  </si>
  <si>
    <t>J銀行業</t>
    <phoneticPr fontId="5"/>
  </si>
  <si>
    <t>K不動産業・物品賃貸業</t>
    <phoneticPr fontId="5"/>
  </si>
  <si>
    <t>L学術研究・専門・技術サービス業</t>
    <phoneticPr fontId="5"/>
  </si>
  <si>
    <t>71学術・開発研究機関</t>
    <phoneticPr fontId="5"/>
  </si>
  <si>
    <t>M宿泊業・飲食サービス業</t>
    <phoneticPr fontId="5"/>
  </si>
  <si>
    <t>N生活関連サービス業・娯楽業</t>
    <phoneticPr fontId="5"/>
  </si>
  <si>
    <t>O教育・学習支援業</t>
    <phoneticPr fontId="5"/>
  </si>
  <si>
    <t>P医療・福祉</t>
    <phoneticPr fontId="5"/>
  </si>
  <si>
    <t>Q複合サービス事業</t>
    <phoneticPr fontId="5"/>
  </si>
  <si>
    <t>Rサービス業等</t>
    <rPh sb="6" eb="7">
      <t>ナド</t>
    </rPh>
    <phoneticPr fontId="5"/>
  </si>
  <si>
    <t>S公務</t>
    <phoneticPr fontId="5"/>
  </si>
  <si>
    <t>その他</t>
    <rPh sb="2" eb="3">
      <t>ホカ</t>
    </rPh>
    <phoneticPr fontId="5"/>
  </si>
  <si>
    <t>温室効果ガスの排出の量等※２</t>
    <phoneticPr fontId="5"/>
  </si>
  <si>
    <t>※２：</t>
    <phoneticPr fontId="5"/>
  </si>
  <si>
    <t>「事業所等排出区分」とは群馬県内の事業所等の事業活動のためのエネルギーの使用に伴い発生する温室効果ガスを、「輸送車両排出区分」とは自動車運送事業者又は自社運搬を行う事業者が保有する、使用の本拠の位置を群馬県内とする車両の排出する温室効果ガスを、「その他排出区分」とは上記以外の群馬県内における事業所等の事業活動に伴い発生する温室効果ガスをいいます。</t>
    <phoneticPr fontId="5"/>
  </si>
  <si>
    <t>※１：</t>
    <phoneticPr fontId="5"/>
  </si>
  <si>
    <t>該当する□には、レ点を記入してください。</t>
    <phoneticPr fontId="5"/>
  </si>
  <si>
    <t>原単位あたりの温室効果ガス排出量等※３</t>
    <rPh sb="0" eb="3">
      <t>ゲンタンイ</t>
    </rPh>
    <rPh sb="7" eb="9">
      <t>オンシツ</t>
    </rPh>
    <rPh sb="9" eb="11">
      <t>コウカ</t>
    </rPh>
    <rPh sb="13" eb="16">
      <t>ハイシュツリョウ</t>
    </rPh>
    <rPh sb="16" eb="17">
      <t>ナド</t>
    </rPh>
    <phoneticPr fontId="5"/>
  </si>
  <si>
    <t>※３：</t>
    <phoneticPr fontId="5"/>
  </si>
  <si>
    <t>※４：</t>
    <phoneticPr fontId="5"/>
  </si>
  <si>
    <t>「特記事項」には、「事業活動に伴う温室効果ガスの排出の量を削減するために実施する措置」に記入したもののほかに取り組むことや過去に実施した省エネルギー対策など温室効果ガス排出削減のため実施した取組等を記入してください。</t>
    <phoneticPr fontId="5"/>
  </si>
  <si>
    <t>（単位を記入）</t>
    <rPh sb="1" eb="3">
      <t>タンイ</t>
    </rPh>
    <rPh sb="4" eb="6">
      <t>キニュウ</t>
    </rPh>
    <phoneticPr fontId="5"/>
  </si>
  <si>
    <t>（単位を記入）</t>
    <phoneticPr fontId="5"/>
  </si>
  <si>
    <t>（法人の名称）</t>
    <rPh sb="1" eb="3">
      <t>ホウジン</t>
    </rPh>
    <rPh sb="4" eb="6">
      <t>メイショウ</t>
    </rPh>
    <phoneticPr fontId="3"/>
  </si>
  <si>
    <t>（代表者の氏名）</t>
    <rPh sb="1" eb="4">
      <t>ダイヒョウシャ</t>
    </rPh>
    <rPh sb="5" eb="7">
      <t>シメイ</t>
    </rPh>
    <phoneticPr fontId="3"/>
  </si>
  <si>
    <t>「原単位当たりの温室効果ガス排出量等」欄の記入は、任意です。記入する場合、「温室効果ガス排出量と密接な関係を持つ値」には、「原単位排出量」の分母となる指標（生産数量、延べ床面積、走行距離等）の値を、「温室効果ガス排出量と密接な関係を持つ値の名称」には、その名称を記入してください。</t>
    <phoneticPr fontId="5"/>
  </si>
  <si>
    <t>提出日</t>
    <rPh sb="0" eb="3">
      <t>テイシュツビ</t>
    </rPh>
    <phoneticPr fontId="5"/>
  </si>
  <si>
    <t>提出日</t>
    <rPh sb="0" eb="3">
      <t>テイシュツビ</t>
    </rPh>
    <phoneticPr fontId="3"/>
  </si>
  <si>
    <t>住所</t>
    <rPh sb="0" eb="2">
      <t>ジュウショ</t>
    </rPh>
    <phoneticPr fontId="5"/>
  </si>
  <si>
    <t>法人の名称</t>
    <rPh sb="0" eb="2">
      <t>ホウジン</t>
    </rPh>
    <rPh sb="3" eb="5">
      <t>メイショウ</t>
    </rPh>
    <phoneticPr fontId="5"/>
  </si>
  <si>
    <t>大分類</t>
    <rPh sb="0" eb="3">
      <t>ダイブンルイ</t>
    </rPh>
    <phoneticPr fontId="5"/>
  </si>
  <si>
    <t>中分類</t>
    <rPh sb="0" eb="3">
      <t>チュウブンルイ</t>
    </rPh>
    <phoneticPr fontId="5"/>
  </si>
  <si>
    <t>事業概要</t>
    <rPh sb="0" eb="2">
      <t>ジギョウ</t>
    </rPh>
    <rPh sb="2" eb="4">
      <t>ガイヨウ</t>
    </rPh>
    <phoneticPr fontId="5"/>
  </si>
  <si>
    <t>担当者</t>
    <rPh sb="0" eb="3">
      <t>タントウシャ</t>
    </rPh>
    <phoneticPr fontId="5"/>
  </si>
  <si>
    <t>様式1号</t>
    <rPh sb="0" eb="2">
      <t>ヨウシキ</t>
    </rPh>
    <rPh sb="3" eb="4">
      <t>ゴウ</t>
    </rPh>
    <phoneticPr fontId="5"/>
  </si>
  <si>
    <t>事業者要件</t>
    <rPh sb="0" eb="3">
      <t>ジギョウシャ</t>
    </rPh>
    <rPh sb="3" eb="5">
      <t>ヨウケン</t>
    </rPh>
    <phoneticPr fontId="5"/>
  </si>
  <si>
    <t>①1,500kl</t>
    <phoneticPr fontId="5"/>
  </si>
  <si>
    <t>②自動車100台</t>
    <rPh sb="1" eb="4">
      <t>ジドウシャ</t>
    </rPh>
    <rPh sb="7" eb="8">
      <t>ダイ</t>
    </rPh>
    <phoneticPr fontId="5"/>
  </si>
  <si>
    <t>③3,000t</t>
    <phoneticPr fontId="5"/>
  </si>
  <si>
    <t>④その他事業者</t>
    <rPh sb="3" eb="4">
      <t>ホカ</t>
    </rPh>
    <rPh sb="4" eb="7">
      <t>ジギョウシャ</t>
    </rPh>
    <phoneticPr fontId="5"/>
  </si>
  <si>
    <t>全区分</t>
    <rPh sb="0" eb="1">
      <t>ゼン</t>
    </rPh>
    <rPh sb="1" eb="3">
      <t>クブン</t>
    </rPh>
    <phoneticPr fontId="5"/>
  </si>
  <si>
    <t>原単位の値</t>
    <rPh sb="0" eb="3">
      <t>ゲンタンイ</t>
    </rPh>
    <rPh sb="4" eb="5">
      <t>アタイ</t>
    </rPh>
    <phoneticPr fontId="5"/>
  </si>
  <si>
    <t>原単位あたり排出量</t>
    <rPh sb="0" eb="3">
      <t>ゲンタンイ</t>
    </rPh>
    <rPh sb="6" eb="9">
      <t>ハイシュツリョウ</t>
    </rPh>
    <phoneticPr fontId="5"/>
  </si>
  <si>
    <t>再生可能エネルギー</t>
    <rPh sb="0" eb="2">
      <t>サイセイ</t>
    </rPh>
    <rPh sb="2" eb="4">
      <t>カノウ</t>
    </rPh>
    <phoneticPr fontId="5"/>
  </si>
  <si>
    <t>1年目</t>
    <rPh sb="1" eb="3">
      <t>ネンメ</t>
    </rPh>
    <phoneticPr fontId="5"/>
  </si>
  <si>
    <t>2年目</t>
    <rPh sb="1" eb="3">
      <t>ネンメ</t>
    </rPh>
    <phoneticPr fontId="5"/>
  </si>
  <si>
    <t>別紙１</t>
    <rPh sb="0" eb="2">
      <t>ベッシ</t>
    </rPh>
    <phoneticPr fontId="5"/>
  </si>
  <si>
    <t>識別番号</t>
  </si>
  <si>
    <t>gunma.ondanka</t>
  </si>
  <si>
    <t>表２　原油換算エネルギー使用量算定表</t>
    <rPh sb="0" eb="1">
      <t>ヒョウ</t>
    </rPh>
    <rPh sb="3" eb="5">
      <t>ゲンユ</t>
    </rPh>
    <rPh sb="5" eb="7">
      <t>カンサン</t>
    </rPh>
    <rPh sb="12" eb="15">
      <t>シヨウリョウ</t>
    </rPh>
    <rPh sb="15" eb="17">
      <t>サンテイ</t>
    </rPh>
    <rPh sb="17" eb="18">
      <t>ヒョウ</t>
    </rPh>
    <phoneticPr fontId="4"/>
  </si>
  <si>
    <t>エネルギーの種類</t>
    <phoneticPr fontId="4"/>
  </si>
  <si>
    <t>エネルギー使用量</t>
    <rPh sb="5" eb="8">
      <t>シヨウリョウ</t>
    </rPh>
    <phoneticPr fontId="4"/>
  </si>
  <si>
    <t>単位発熱量</t>
    <rPh sb="0" eb="2">
      <t>タンイ</t>
    </rPh>
    <rPh sb="2" eb="5">
      <t>ハツネツリョウ</t>
    </rPh>
    <phoneticPr fontId="4"/>
  </si>
  <si>
    <t>数値(a)</t>
    <phoneticPr fontId="4"/>
  </si>
  <si>
    <t>単位</t>
  </si>
  <si>
    <r>
      <t>熱量 </t>
    </r>
    <r>
      <rPr>
        <b/>
        <sz val="11"/>
        <rFont val="ＭＳ Ｐゴシック"/>
        <family val="3"/>
        <charset val="128"/>
      </rPr>
      <t xml:space="preserve">GＪ
</t>
    </r>
    <r>
      <rPr>
        <sz val="11"/>
        <rFont val="ＭＳ Ｐゴシック"/>
        <family val="3"/>
        <charset val="128"/>
      </rPr>
      <t>（ｂ=a×ｃ）</t>
    </r>
    <phoneticPr fontId="4"/>
  </si>
  <si>
    <t>数値(ｃ)</t>
    <phoneticPr fontId="4"/>
  </si>
  <si>
    <t>燃　　　料　　</t>
    <phoneticPr fontId="4"/>
  </si>
  <si>
    <t>原油（コンデンセートを除く）</t>
    <rPh sb="11" eb="12">
      <t>ノゾ</t>
    </rPh>
    <phoneticPr fontId="4"/>
  </si>
  <si>
    <t>ｋｌ</t>
  </si>
  <si>
    <t>GＪ/ｋｌ</t>
  </si>
  <si>
    <t>◆表の黄色の欄に該当数値等を入力してください。</t>
    <rPh sb="1" eb="2">
      <t>ヒョウ</t>
    </rPh>
    <rPh sb="3" eb="5">
      <t>キイロ</t>
    </rPh>
    <rPh sb="6" eb="7">
      <t>ラン</t>
    </rPh>
    <rPh sb="8" eb="10">
      <t>ガイトウ</t>
    </rPh>
    <rPh sb="10" eb="12">
      <t>スウチ</t>
    </rPh>
    <rPh sb="12" eb="13">
      <t>トウ</t>
    </rPh>
    <rPh sb="14" eb="16">
      <t>ニュウリョク</t>
    </rPh>
    <phoneticPr fontId="4"/>
  </si>
  <si>
    <t>原油のうちコンデンセート（ＮＧＬ）</t>
    <rPh sb="0" eb="2">
      <t>ゲンユ</t>
    </rPh>
    <phoneticPr fontId="4"/>
  </si>
  <si>
    <t>揮発油（ガソリン）</t>
    <phoneticPr fontId="4"/>
  </si>
  <si>
    <t>ナフサ</t>
  </si>
  <si>
    <t>灯油</t>
  </si>
  <si>
    <t>軽油</t>
  </si>
  <si>
    <t>Ａ重油</t>
  </si>
  <si>
    <t>Ｂ・Ｃ重油</t>
  </si>
  <si>
    <t>石油アスファルト</t>
  </si>
  <si>
    <t>GＪ/ｔ</t>
  </si>
  <si>
    <t>石油コークス</t>
  </si>
  <si>
    <t>石油ガス</t>
  </si>
  <si>
    <t>液化石油ガス(ＬＰＧ)</t>
  </si>
  <si>
    <t>石油系炭化水素ガス</t>
  </si>
  <si>
    <r>
      <t>千ｍ</t>
    </r>
    <r>
      <rPr>
        <b/>
        <sz val="8"/>
        <rFont val="ＭＳ Ｐゴシック"/>
        <family val="3"/>
        <charset val="128"/>
      </rPr>
      <t>３</t>
    </r>
  </si>
  <si>
    <t>GＪ/千ｍ３</t>
    <phoneticPr fontId="4"/>
  </si>
  <si>
    <t>可燃性天然ガス</t>
    <phoneticPr fontId="4"/>
  </si>
  <si>
    <t>液化天然ガス(ＬＮＧ)</t>
  </si>
  <si>
    <t>その他可燃性天然ガス</t>
  </si>
  <si>
    <t>GＪ/千ｍ３</t>
  </si>
  <si>
    <t>石炭</t>
  </si>
  <si>
    <t>原料炭</t>
  </si>
  <si>
    <t>一般炭</t>
  </si>
  <si>
    <t>無煙炭</t>
  </si>
  <si>
    <t>石炭コークス</t>
  </si>
  <si>
    <t>コールタール</t>
  </si>
  <si>
    <t>コークス炉ガス</t>
  </si>
  <si>
    <t>高炉ガス</t>
  </si>
  <si>
    <t>転炉ガス</t>
  </si>
  <si>
    <t>その他の
燃料等</t>
    <rPh sb="5" eb="7">
      <t>ネンリョウ</t>
    </rPh>
    <rPh sb="7" eb="8">
      <t>トウ</t>
    </rPh>
    <phoneticPr fontId="4"/>
  </si>
  <si>
    <t>都市ガス（※1）</t>
    <phoneticPr fontId="4"/>
  </si>
  <si>
    <r>
      <t>千ｍ</t>
    </r>
    <r>
      <rPr>
        <b/>
        <sz val="8"/>
        <rFont val="ＭＳ Ｐゴシック"/>
        <family val="3"/>
        <charset val="128"/>
      </rPr>
      <t>３</t>
    </r>
    <phoneticPr fontId="4"/>
  </si>
  <si>
    <t>(          )</t>
    <phoneticPr fontId="4"/>
  </si>
  <si>
    <t>小計</t>
    <rPh sb="0" eb="2">
      <t>ショウケイ</t>
    </rPh>
    <phoneticPr fontId="4"/>
  </si>
  <si>
    <t>熱</t>
    <rPh sb="0" eb="1">
      <t>ネツ</t>
    </rPh>
    <phoneticPr fontId="4"/>
  </si>
  <si>
    <t>産業用蒸気</t>
    <rPh sb="0" eb="3">
      <t>サンギョウヨウ</t>
    </rPh>
    <phoneticPr fontId="4"/>
  </si>
  <si>
    <t>GＪ</t>
  </si>
  <si>
    <t>GＪ/GＪ</t>
  </si>
  <si>
    <t>産業用以外の蒸気</t>
    <rPh sb="0" eb="3">
      <t>サンギョウヨウ</t>
    </rPh>
    <rPh sb="3" eb="5">
      <t>イガイ</t>
    </rPh>
    <rPh sb="6" eb="8">
      <t>ジョウキ</t>
    </rPh>
    <phoneticPr fontId="4"/>
  </si>
  <si>
    <t>温水</t>
  </si>
  <si>
    <t>冷水</t>
  </si>
  <si>
    <t>電気</t>
    <phoneticPr fontId="4"/>
  </si>
  <si>
    <t>千ｋWh</t>
  </si>
  <si>
    <t>GJ/千ｋWh</t>
    <rPh sb="3" eb="4">
      <t>セン</t>
    </rPh>
    <phoneticPr fontId="4"/>
  </si>
  <si>
    <t>千ｋWh</t>
    <phoneticPr fontId="4"/>
  </si>
  <si>
    <t>その他</t>
    <phoneticPr fontId="4"/>
  </si>
  <si>
    <t>上記以外の買電</t>
  </si>
  <si>
    <t>小　　計　　　　　　　</t>
    <rPh sb="0" eb="1">
      <t>ショウ</t>
    </rPh>
    <rPh sb="3" eb="4">
      <t>ケイ</t>
    </rPh>
    <phoneticPr fontId="4"/>
  </si>
  <si>
    <r>
      <t>合   計</t>
    </r>
    <r>
      <rPr>
        <sz val="12"/>
        <rFont val="ＭＳ Ｐゴシック"/>
        <family val="3"/>
        <charset val="128"/>
      </rPr>
      <t/>
    </r>
    <phoneticPr fontId="4"/>
  </si>
  <si>
    <t>(e)</t>
    <phoneticPr fontId="4"/>
  </si>
  <si>
    <t>　　　　　　　　原油換算　(e)×0.0258</t>
    <phoneticPr fontId="4"/>
  </si>
  <si>
    <t>kl</t>
    <phoneticPr fontId="4"/>
  </si>
  <si>
    <t>※１：都市ガスの単位発熱量は、供給事業者から提示された数値が45.0GJ/千ｍ３と異なる値の場合は、その値を使用すること。</t>
    <rPh sb="3" eb="5">
      <t>トシ</t>
    </rPh>
    <rPh sb="8" eb="10">
      <t>タンイ</t>
    </rPh>
    <rPh sb="10" eb="13">
      <t>ハツネツリョウ</t>
    </rPh>
    <rPh sb="22" eb="24">
      <t>テイジ</t>
    </rPh>
    <rPh sb="27" eb="29">
      <t>スウチ</t>
    </rPh>
    <rPh sb="37" eb="39">
      <t>センミリ</t>
    </rPh>
    <rPh sb="41" eb="42">
      <t>コト</t>
    </rPh>
    <rPh sb="44" eb="45">
      <t>アタイ</t>
    </rPh>
    <rPh sb="46" eb="48">
      <t>バアイ</t>
    </rPh>
    <rPh sb="54" eb="56">
      <t>シヨウ</t>
    </rPh>
    <phoneticPr fontId="4"/>
  </si>
  <si>
    <t>表３　温室効果ガス排出量算定表</t>
    <rPh sb="0" eb="1">
      <t>ヒョウ</t>
    </rPh>
    <rPh sb="3" eb="5">
      <t>オンシツ</t>
    </rPh>
    <rPh sb="5" eb="7">
      <t>コウカ</t>
    </rPh>
    <rPh sb="9" eb="12">
      <t>ハイシュツリョウ</t>
    </rPh>
    <rPh sb="12" eb="14">
      <t>サンテイ</t>
    </rPh>
    <rPh sb="14" eb="15">
      <t>ヒョウ</t>
    </rPh>
    <phoneticPr fontId="4"/>
  </si>
  <si>
    <t>販売したエネルギーの量</t>
    <rPh sb="0" eb="2">
      <t>ハンバイ</t>
    </rPh>
    <rPh sb="10" eb="11">
      <t>リョウ</t>
    </rPh>
    <phoneticPr fontId="4"/>
  </si>
  <si>
    <r>
      <t xml:space="preserve">Ｃ=Ａ’-Ｂ’
</t>
    </r>
    <r>
      <rPr>
        <sz val="9"/>
        <rFont val="ＭＳ Ｐゴシック"/>
        <family val="3"/>
        <charset val="128"/>
      </rPr>
      <t>※１</t>
    </r>
    <phoneticPr fontId="4"/>
  </si>
  <si>
    <r>
      <t>排出係数
（Ｄ）</t>
    </r>
    <r>
      <rPr>
        <sz val="9"/>
        <rFont val="ＭＳ Ｐゴシック"/>
        <family val="3"/>
        <charset val="128"/>
      </rPr>
      <t>※２</t>
    </r>
    <rPh sb="0" eb="2">
      <t>ハイシュツ</t>
    </rPh>
    <rPh sb="2" eb="4">
      <t>ケイスウ</t>
    </rPh>
    <phoneticPr fontId="4"/>
  </si>
  <si>
    <r>
      <t xml:space="preserve">二酸化炭素排出量
</t>
    </r>
    <r>
      <rPr>
        <b/>
        <sz val="8"/>
        <rFont val="ＭＳ Ｐゴシック"/>
        <family val="3"/>
        <charset val="128"/>
      </rPr>
      <t>t-CO2</t>
    </r>
    <r>
      <rPr>
        <sz val="8"/>
        <rFont val="ＭＳ Ｐゴシック"/>
        <family val="3"/>
        <charset val="128"/>
      </rPr>
      <t xml:space="preserve">
</t>
    </r>
    <r>
      <rPr>
        <sz val="7.5"/>
        <rFont val="ＭＳ Ｐゴシック"/>
        <family val="3"/>
        <charset val="128"/>
      </rPr>
      <t xml:space="preserve">(Ｅ=Ｃ×Ｄ×44/12)
</t>
    </r>
    <r>
      <rPr>
        <sz val="8"/>
        <rFont val="ＭＳ Ｐゴシック"/>
        <family val="3"/>
        <charset val="128"/>
      </rPr>
      <t>※３</t>
    </r>
    <rPh sb="0" eb="3">
      <t>ニサンカ</t>
    </rPh>
    <rPh sb="3" eb="4">
      <t>スミ</t>
    </rPh>
    <rPh sb="4" eb="5">
      <t>ス</t>
    </rPh>
    <rPh sb="5" eb="6">
      <t>ハイ</t>
    </rPh>
    <rPh sb="6" eb="7">
      <t>デ</t>
    </rPh>
    <rPh sb="7" eb="8">
      <t>リョウ</t>
    </rPh>
    <phoneticPr fontId="4"/>
  </si>
  <si>
    <t>◆表２エネルギー使用量の数値（ａ）に数値を入力すると、本表のエネルギー使用量の数値（Ａ）及び熱量GJ（Ａ’）は自動的に入力されます。</t>
    <rPh sb="1" eb="2">
      <t>ヒョウ</t>
    </rPh>
    <rPh sb="8" eb="11">
      <t>シヨウリョウ</t>
    </rPh>
    <rPh sb="12" eb="14">
      <t>スウチ</t>
    </rPh>
    <rPh sb="18" eb="20">
      <t>スウチ</t>
    </rPh>
    <rPh sb="21" eb="23">
      <t>ニュウリョク</t>
    </rPh>
    <rPh sb="27" eb="29">
      <t>ホンピョウ</t>
    </rPh>
    <rPh sb="35" eb="38">
      <t>シヨウリョウ</t>
    </rPh>
    <rPh sb="39" eb="41">
      <t>スウチ</t>
    </rPh>
    <rPh sb="44" eb="45">
      <t>オヨ</t>
    </rPh>
    <rPh sb="46" eb="48">
      <t>ネツリョウ</t>
    </rPh>
    <rPh sb="55" eb="58">
      <t>ジドウテキ</t>
    </rPh>
    <rPh sb="59" eb="61">
      <t>ニュウリョク</t>
    </rPh>
    <phoneticPr fontId="4"/>
  </si>
  <si>
    <t>数値
（Ａ）</t>
    <phoneticPr fontId="4"/>
  </si>
  <si>
    <r>
      <t>熱量</t>
    </r>
    <r>
      <rPr>
        <b/>
        <sz val="9"/>
        <rFont val="ＭＳ Ｐゴシック"/>
        <family val="3"/>
        <charset val="128"/>
      </rPr>
      <t xml:space="preserve">GＪ
</t>
    </r>
    <r>
      <rPr>
        <sz val="9"/>
        <rFont val="ＭＳ Ｐゴシック"/>
        <family val="3"/>
        <charset val="128"/>
      </rPr>
      <t>（Ａ’）</t>
    </r>
    <phoneticPr fontId="4"/>
  </si>
  <si>
    <t>数値
（Ｂ）</t>
    <phoneticPr fontId="4"/>
  </si>
  <si>
    <r>
      <t>熱量</t>
    </r>
    <r>
      <rPr>
        <b/>
        <sz val="9"/>
        <rFont val="ＭＳ Ｐゴシック"/>
        <family val="3"/>
        <charset val="128"/>
      </rPr>
      <t xml:space="preserve">GＪ
</t>
    </r>
    <r>
      <rPr>
        <sz val="9"/>
        <rFont val="ＭＳ Ｐゴシック"/>
        <family val="3"/>
        <charset val="128"/>
      </rPr>
      <t>（Ｂ’)</t>
    </r>
    <phoneticPr fontId="4"/>
  </si>
  <si>
    <t>原油（コンデンセートを除く）</t>
  </si>
  <si>
    <t>原油のうちコンデンセート（ＮＧＬ）</t>
  </si>
  <si>
    <t>揮発油（ガソリン）</t>
  </si>
  <si>
    <t>千m3</t>
  </si>
  <si>
    <t>千ｍ3</t>
  </si>
  <si>
    <t>可燃性天然ガス</t>
  </si>
  <si>
    <t>その他の燃料等</t>
  </si>
  <si>
    <t>都市ガス</t>
  </si>
  <si>
    <t>小　　計</t>
  </si>
  <si>
    <t>産業用蒸気</t>
  </si>
  <si>
    <t>産業用以外の蒸気</t>
  </si>
  <si>
    <t xml:space="preserve">電気事業者① </t>
    <phoneticPr fontId="4"/>
  </si>
  <si>
    <t>昼間買電</t>
  </si>
  <si>
    <t>基礎係数</t>
    <rPh sb="0" eb="2">
      <t>キソ</t>
    </rPh>
    <phoneticPr fontId="4"/>
  </si>
  <si>
    <t>調整係数</t>
  </si>
  <si>
    <t>夜間買電</t>
  </si>
  <si>
    <t>電気事業者②</t>
    <rPh sb="0" eb="2">
      <t>デンキ</t>
    </rPh>
    <rPh sb="2" eb="5">
      <t>ジギョウシャ</t>
    </rPh>
    <phoneticPr fontId="4"/>
  </si>
  <si>
    <t>電気事業者③</t>
    <rPh sb="0" eb="2">
      <t>デンキ</t>
    </rPh>
    <rPh sb="2" eb="5">
      <t>ジギョウシャ</t>
    </rPh>
    <phoneticPr fontId="4"/>
  </si>
  <si>
    <t>電気事業者④</t>
    <rPh sb="0" eb="2">
      <t>デンキ</t>
    </rPh>
    <rPh sb="2" eb="5">
      <t>ジギョウシャ</t>
    </rPh>
    <phoneticPr fontId="4"/>
  </si>
  <si>
    <t>電気事業者⑤</t>
    <rPh sb="0" eb="2">
      <t>デンキ</t>
    </rPh>
    <rPh sb="2" eb="5">
      <t>ジギョウシャ</t>
    </rPh>
    <phoneticPr fontId="4"/>
  </si>
  <si>
    <t>電気事業者⑥</t>
    <rPh sb="0" eb="2">
      <t>デンキ</t>
    </rPh>
    <rPh sb="2" eb="5">
      <t>ジギョウシャ</t>
    </rPh>
    <phoneticPr fontId="4"/>
  </si>
  <si>
    <t>その他</t>
  </si>
  <si>
    <t>自家発電</t>
  </si>
  <si>
    <t>※４</t>
  </si>
  <si>
    <t>小　　計</t>
    <rPh sb="0" eb="1">
      <t>ショウ</t>
    </rPh>
    <rPh sb="3" eb="4">
      <t>ケイ</t>
    </rPh>
    <phoneticPr fontId="4"/>
  </si>
  <si>
    <t>実排出量</t>
    <rPh sb="0" eb="1">
      <t>ジツ</t>
    </rPh>
    <rPh sb="1" eb="3">
      <t>ハイシュツ</t>
    </rPh>
    <rPh sb="3" eb="4">
      <t>リョウ</t>
    </rPh>
    <phoneticPr fontId="4"/>
  </si>
  <si>
    <t>調整後排出量</t>
    <rPh sb="0" eb="3">
      <t>チョウセイゴ</t>
    </rPh>
    <rPh sb="3" eb="6">
      <t>ハイシュツリョウ</t>
    </rPh>
    <phoneticPr fontId="4"/>
  </si>
  <si>
    <t>温室効果ガスの区分</t>
    <rPh sb="0" eb="2">
      <t>オンシツ</t>
    </rPh>
    <rPh sb="2" eb="4">
      <t>コウカ</t>
    </rPh>
    <rPh sb="7" eb="9">
      <t>クブン</t>
    </rPh>
    <phoneticPr fontId="4"/>
  </si>
  <si>
    <t>温室効果ガス排出量（CO2換算）</t>
    <rPh sb="0" eb="2">
      <t>オンシツ</t>
    </rPh>
    <rPh sb="2" eb="4">
      <t>コウカ</t>
    </rPh>
    <rPh sb="6" eb="9">
      <t>ハイシュツリョウ</t>
    </rPh>
    <rPh sb="13" eb="15">
      <t>カンサン</t>
    </rPh>
    <phoneticPr fontId="4"/>
  </si>
  <si>
    <t>二酸化炭素（CO2）</t>
    <rPh sb="0" eb="3">
      <t>ニサンカ</t>
    </rPh>
    <rPh sb="3" eb="5">
      <t>タンソ</t>
    </rPh>
    <phoneticPr fontId="4"/>
  </si>
  <si>
    <t>エネルギー起源</t>
    <rPh sb="5" eb="7">
      <t>キゲン</t>
    </rPh>
    <phoneticPr fontId="4"/>
  </si>
  <si>
    <t>実排出量</t>
    <rPh sb="0" eb="1">
      <t>ジツ</t>
    </rPh>
    <rPh sb="1" eb="4">
      <t>ハイシュツリョウ</t>
    </rPh>
    <phoneticPr fontId="4"/>
  </si>
  <si>
    <t>t-CO2</t>
    <phoneticPr fontId="4"/>
  </si>
  <si>
    <t>◆エネルギー起源CO2欄については自動的に入力されます。</t>
    <rPh sb="6" eb="8">
      <t>キゲン</t>
    </rPh>
    <rPh sb="11" eb="12">
      <t>ラン</t>
    </rPh>
    <rPh sb="17" eb="19">
      <t>ジドウ</t>
    </rPh>
    <rPh sb="19" eb="20">
      <t>テキ</t>
    </rPh>
    <rPh sb="21" eb="23">
      <t>ニュウリョク</t>
    </rPh>
    <phoneticPr fontId="4"/>
  </si>
  <si>
    <t>t-CO2</t>
  </si>
  <si>
    <t>非エネルギー起源</t>
    <rPh sb="0" eb="1">
      <t>ヒ</t>
    </rPh>
    <rPh sb="6" eb="8">
      <t>キゲン</t>
    </rPh>
    <phoneticPr fontId="4"/>
  </si>
  <si>
    <r>
      <t>うち　廃棄物の原燃料使用（Ｆ）</t>
    </r>
    <r>
      <rPr>
        <sz val="9"/>
        <rFont val="ＭＳ Ｐゴシック"/>
        <family val="3"/>
        <charset val="128"/>
      </rPr>
      <t>※５</t>
    </r>
    <rPh sb="3" eb="6">
      <t>ハイキブツ</t>
    </rPh>
    <rPh sb="7" eb="10">
      <t>ゲンネンリョウ</t>
    </rPh>
    <rPh sb="10" eb="12">
      <t>シヨウ</t>
    </rPh>
    <phoneticPr fontId="4"/>
  </si>
  <si>
    <t>メタン（CH4）</t>
    <phoneticPr fontId="4"/>
  </si>
  <si>
    <t>一酸化二窒素（N2O）</t>
    <rPh sb="0" eb="3">
      <t>イッサンカ</t>
    </rPh>
    <rPh sb="3" eb="4">
      <t>2</t>
    </rPh>
    <rPh sb="4" eb="6">
      <t>チッソ</t>
    </rPh>
    <phoneticPr fontId="4"/>
  </si>
  <si>
    <t>ハイドロフルオロカーボン（HFC)</t>
    <phoneticPr fontId="4"/>
  </si>
  <si>
    <t>パーフルオロカーボン(PFC)</t>
    <phoneticPr fontId="4"/>
  </si>
  <si>
    <t>六ふっ化硫黄(SF6）</t>
    <rPh sb="0" eb="1">
      <t>ロク</t>
    </rPh>
    <rPh sb="3" eb="4">
      <t>カ</t>
    </rPh>
    <rPh sb="4" eb="6">
      <t>イオウ</t>
    </rPh>
    <phoneticPr fontId="4"/>
  </si>
  <si>
    <t>三ふっ化窒素(NF3）</t>
    <rPh sb="0" eb="1">
      <t>サン</t>
    </rPh>
    <rPh sb="3" eb="4">
      <t>カ</t>
    </rPh>
    <rPh sb="4" eb="6">
      <t>チッソ</t>
    </rPh>
    <phoneticPr fontId="4"/>
  </si>
  <si>
    <t>温室効果ガス排出量合計</t>
    <rPh sb="0" eb="2">
      <t>オンシツ</t>
    </rPh>
    <rPh sb="2" eb="4">
      <t>コウカ</t>
    </rPh>
    <rPh sb="6" eb="9">
      <t>ハイシュツリョウ</t>
    </rPh>
    <rPh sb="9" eb="11">
      <t>ゴウケイ</t>
    </rPh>
    <phoneticPr fontId="4"/>
  </si>
  <si>
    <t>調整後排出量（Ｇ）</t>
    <rPh sb="0" eb="3">
      <t>チョウセイゴ</t>
    </rPh>
    <rPh sb="3" eb="6">
      <t>ハイシュツリョウ</t>
    </rPh>
    <phoneticPr fontId="4"/>
  </si>
  <si>
    <t>※１：</t>
    <phoneticPr fontId="4"/>
  </si>
  <si>
    <t>熱についてはＣ＝Ａ－Ｂとする。自家発電はＢに－１を乗じた数値とする。</t>
    <rPh sb="0" eb="1">
      <t>ネツ</t>
    </rPh>
    <rPh sb="15" eb="17">
      <t>ジカ</t>
    </rPh>
    <rPh sb="17" eb="19">
      <t>ハツデン</t>
    </rPh>
    <rPh sb="25" eb="26">
      <t>ジョウ</t>
    </rPh>
    <rPh sb="28" eb="30">
      <t>スウチ</t>
    </rPh>
    <phoneticPr fontId="4"/>
  </si>
  <si>
    <t>※２：</t>
    <phoneticPr fontId="4"/>
  </si>
  <si>
    <t>※３：</t>
    <phoneticPr fontId="4"/>
  </si>
  <si>
    <t>電気についてはＥ＝Ｃ×Ｄとする。</t>
    <rPh sb="0" eb="2">
      <t>デンキ</t>
    </rPh>
    <phoneticPr fontId="4"/>
  </si>
  <si>
    <t>※４：</t>
    <phoneticPr fontId="4"/>
  </si>
  <si>
    <t>※５：</t>
    <phoneticPr fontId="4"/>
  </si>
  <si>
    <t>算定表</t>
    <rPh sb="0" eb="2">
      <t>サンテイ</t>
    </rPh>
    <rPh sb="2" eb="3">
      <t>ヒョウ</t>
    </rPh>
    <phoneticPr fontId="5"/>
  </si>
  <si>
    <t>年度
排出実績</t>
    <rPh sb="0" eb="2">
      <t>ネンド</t>
    </rPh>
    <rPh sb="3" eb="5">
      <t>ハイシュツ</t>
    </rPh>
    <rPh sb="5" eb="7">
      <t>ジッセキ</t>
    </rPh>
    <phoneticPr fontId="1"/>
  </si>
  <si>
    <t>年度
排出目標</t>
    <rPh sb="0" eb="2">
      <t>ネンド</t>
    </rPh>
    <rPh sb="3" eb="5">
      <t>ハイシュツ</t>
    </rPh>
    <rPh sb="5" eb="7">
      <t>モクヒョウ</t>
    </rPh>
    <phoneticPr fontId="1"/>
  </si>
  <si>
    <t>ｔ</t>
    <phoneticPr fontId="5"/>
  </si>
  <si>
    <t>温室効果ガス排出量と密接な関係を持つ値の名称</t>
    <rPh sb="0" eb="2">
      <t>オンシツ</t>
    </rPh>
    <rPh sb="2" eb="4">
      <t>コウカ</t>
    </rPh>
    <rPh sb="6" eb="9">
      <t>ハイシュツリョウ</t>
    </rPh>
    <rPh sb="10" eb="12">
      <t>ミッセツ</t>
    </rPh>
    <rPh sb="13" eb="15">
      <t>カンケイ</t>
    </rPh>
    <rPh sb="16" eb="17">
      <t>モ</t>
    </rPh>
    <rPh sb="18" eb="19">
      <t>アタイ</t>
    </rPh>
    <rPh sb="20" eb="22">
      <t>メイショウ</t>
    </rPh>
    <phoneticPr fontId="5"/>
  </si>
  <si>
    <t>↓システム処理用セル（削除しないで下さい）</t>
    <rPh sb="5" eb="8">
      <t>ショリヨウ</t>
    </rPh>
    <rPh sb="11" eb="13">
      <t>サクジョ</t>
    </rPh>
    <rPh sb="17" eb="18">
      <t>クダ</t>
    </rPh>
    <phoneticPr fontId="5"/>
  </si>
  <si>
    <t>事業分類</t>
    <rPh sb="0" eb="2">
      <t>ジギョウ</t>
    </rPh>
    <rPh sb="2" eb="4">
      <t>ブンルイ</t>
    </rPh>
    <phoneticPr fontId="5"/>
  </si>
  <si>
    <t>先に大分類を選択して下さい</t>
    <rPh sb="0" eb="1">
      <t>サキ</t>
    </rPh>
    <rPh sb="2" eb="5">
      <t>ダイブンルイ</t>
    </rPh>
    <rPh sb="6" eb="8">
      <t>センタク</t>
    </rPh>
    <rPh sb="10" eb="11">
      <t>クダ</t>
    </rPh>
    <phoneticPr fontId="3"/>
  </si>
  <si>
    <t>％
削減</t>
    <rPh sb="2" eb="4">
      <t>サクゲン</t>
    </rPh>
    <phoneticPr fontId="5"/>
  </si>
  <si>
    <t>再生可能エネルギーの固定価格買取制度に基づく売電量は、「販売したエネルギーの量」の欄に記載しない（排出削減計画書又は、排出状況報告書の「特記事項」欄に記載することは可能。</t>
    <phoneticPr fontId="4"/>
  </si>
  <si>
    <t>温室効果ガス排出抑制のため、廃棄物を化石燃料に代えて燃料として使用したり、製品の製造のための原材料として使用した場合等により、排出される非エネルギー起源CO2をいう。</t>
    <rPh sb="0" eb="2">
      <t>オンシツ</t>
    </rPh>
    <rPh sb="2" eb="4">
      <t>コウカ</t>
    </rPh>
    <rPh sb="6" eb="8">
      <t>ハイシュツ</t>
    </rPh>
    <rPh sb="8" eb="10">
      <t>ヨクセイ</t>
    </rPh>
    <rPh sb="14" eb="17">
      <t>ハイキブツ</t>
    </rPh>
    <rPh sb="18" eb="20">
      <t>カセキ</t>
    </rPh>
    <rPh sb="20" eb="22">
      <t>ネンリョウ</t>
    </rPh>
    <rPh sb="23" eb="24">
      <t>ダイ</t>
    </rPh>
    <rPh sb="26" eb="28">
      <t>ネンリョウ</t>
    </rPh>
    <rPh sb="31" eb="33">
      <t>シヨウ</t>
    </rPh>
    <rPh sb="37" eb="39">
      <t>セイヒン</t>
    </rPh>
    <rPh sb="40" eb="42">
      <t>セイゾウ</t>
    </rPh>
    <rPh sb="46" eb="49">
      <t>ゲンザイリョウ</t>
    </rPh>
    <rPh sb="52" eb="54">
      <t>シヨウ</t>
    </rPh>
    <rPh sb="56" eb="58">
      <t>バアイ</t>
    </rPh>
    <rPh sb="58" eb="59">
      <t>トウ</t>
    </rPh>
    <rPh sb="63" eb="65">
      <t>ハイシュツ</t>
    </rPh>
    <rPh sb="68" eb="69">
      <t>ヒ</t>
    </rPh>
    <rPh sb="74" eb="76">
      <t>キゲン</t>
    </rPh>
    <phoneticPr fontId="4"/>
  </si>
  <si>
    <t>（新規）</t>
    <rPh sb="1" eb="3">
      <t>シンキ</t>
    </rPh>
    <phoneticPr fontId="5"/>
  </si>
  <si>
    <t>（変更）</t>
    <rPh sb="1" eb="3">
      <t>ヘンコウ</t>
    </rPh>
    <phoneticPr fontId="5"/>
  </si>
  <si>
    <t>温室効果ガス排出状況報告書</t>
    <phoneticPr fontId="5"/>
  </si>
  <si>
    <t>報告年度及び計画基準年度</t>
    <rPh sb="0" eb="2">
      <t>ホウコク</t>
    </rPh>
    <rPh sb="2" eb="4">
      <t>ネンド</t>
    </rPh>
    <rPh sb="4" eb="5">
      <t>オヨ</t>
    </rPh>
    <rPh sb="6" eb="8">
      <t>ケイカク</t>
    </rPh>
    <rPh sb="8" eb="10">
      <t>キジュン</t>
    </rPh>
    <rPh sb="10" eb="12">
      <t>ネンド</t>
    </rPh>
    <phoneticPr fontId="5"/>
  </si>
  <si>
    <t>基準年度（前年度計画）</t>
    <rPh sb="0" eb="2">
      <t>キジュン</t>
    </rPh>
    <rPh sb="2" eb="4">
      <t>ネンド</t>
    </rPh>
    <rPh sb="5" eb="8">
      <t>ゼンネンド</t>
    </rPh>
    <rPh sb="8" eb="10">
      <t>ケイカク</t>
    </rPh>
    <phoneticPr fontId="5"/>
  </si>
  <si>
    <t>年度比
削減率</t>
    <phoneticPr fontId="5"/>
  </si>
  <si>
    <t>報告書及び計画書の
提出区分</t>
    <rPh sb="0" eb="3">
      <t>ホウコクショ</t>
    </rPh>
    <rPh sb="3" eb="4">
      <t>オヨ</t>
    </rPh>
    <rPh sb="5" eb="8">
      <t>ケイカクショ</t>
    </rPh>
    <rPh sb="10" eb="12">
      <t>テイシュツ</t>
    </rPh>
    <rPh sb="12" eb="14">
      <t>クブン</t>
    </rPh>
    <phoneticPr fontId="5"/>
  </si>
  <si>
    <t>計画の実施内容</t>
    <rPh sb="0" eb="2">
      <t>ケイカク</t>
    </rPh>
    <rPh sb="3" eb="5">
      <t>ジッシ</t>
    </rPh>
    <rPh sb="5" eb="7">
      <t>ナイヨウ</t>
    </rPh>
    <phoneticPr fontId="5"/>
  </si>
  <si>
    <t>事業活動に伴う温室効果ガスの排出の量を削減するため年度ごとに実施する措置及び実施した措置（再生可能エネルギーの導入を含む）</t>
    <rPh sb="0" eb="2">
      <t>ジギョウ</t>
    </rPh>
    <rPh sb="2" eb="4">
      <t>カツドウ</t>
    </rPh>
    <rPh sb="5" eb="6">
      <t>トモナ</t>
    </rPh>
    <rPh sb="7" eb="9">
      <t>オンシツ</t>
    </rPh>
    <rPh sb="9" eb="11">
      <t>コウカ</t>
    </rPh>
    <rPh sb="14" eb="16">
      <t>ハイシュツ</t>
    </rPh>
    <rPh sb="17" eb="18">
      <t>リョウ</t>
    </rPh>
    <rPh sb="19" eb="21">
      <t>サクゲン</t>
    </rPh>
    <rPh sb="25" eb="27">
      <t>ネンド</t>
    </rPh>
    <rPh sb="30" eb="32">
      <t>ジッシ</t>
    </rPh>
    <rPh sb="34" eb="36">
      <t>ソチ</t>
    </rPh>
    <rPh sb="36" eb="37">
      <t>オヨ</t>
    </rPh>
    <rPh sb="38" eb="40">
      <t>ジッシ</t>
    </rPh>
    <rPh sb="42" eb="44">
      <t>ソチ</t>
    </rPh>
    <rPh sb="45" eb="47">
      <t>サイセイ</t>
    </rPh>
    <rPh sb="47" eb="49">
      <t>カノウ</t>
    </rPh>
    <rPh sb="55" eb="57">
      <t>ドウニュウ</t>
    </rPh>
    <rPh sb="58" eb="59">
      <t>フク</t>
    </rPh>
    <phoneticPr fontId="5"/>
  </si>
  <si>
    <t>ｋｇ</t>
    <phoneticPr fontId="5"/>
  </si>
  <si>
    <t>冷媒用フロンの購入量※４</t>
    <rPh sb="0" eb="3">
      <t>レイバイヨウ</t>
    </rPh>
    <rPh sb="7" eb="9">
      <t>コウニュウ</t>
    </rPh>
    <rPh sb="9" eb="10">
      <t>リョウ</t>
    </rPh>
    <phoneticPr fontId="5"/>
  </si>
  <si>
    <t>特記事項※５</t>
    <rPh sb="0" eb="2">
      <t>トッキ</t>
    </rPh>
    <rPh sb="2" eb="4">
      <t>ジコウ</t>
    </rPh>
    <phoneticPr fontId="5"/>
  </si>
  <si>
    <t>※５：</t>
    <phoneticPr fontId="5"/>
  </si>
  <si>
    <t>食料品卸売・小売業、倉庫業等冷蔵・冷凍機器を多く使う事業者にあっては、当該機器のメンテナンスのため購入した冷媒用フロン（ＨＦＣ類に限る。）の量を記入してください。</t>
    <phoneticPr fontId="5"/>
  </si>
  <si>
    <t>及び令和</t>
    <rPh sb="2" eb="4">
      <t>レイワ</t>
    </rPh>
    <phoneticPr fontId="4"/>
  </si>
  <si>
    <t>温室効果ガス排出状況報告</t>
    <phoneticPr fontId="5"/>
  </si>
  <si>
    <t>温室効果ガス排出削減計画</t>
    <phoneticPr fontId="5"/>
  </si>
  <si>
    <t>再生可能エネルギー導入状況報告</t>
    <rPh sb="0" eb="2">
      <t>サイセイ</t>
    </rPh>
    <rPh sb="2" eb="4">
      <t>カノウ</t>
    </rPh>
    <rPh sb="9" eb="11">
      <t>ドウニュウ</t>
    </rPh>
    <phoneticPr fontId="5"/>
  </si>
  <si>
    <t>再生可能エネルギー導入計画</t>
    <rPh sb="0" eb="2">
      <t>サイセイ</t>
    </rPh>
    <rPh sb="2" eb="4">
      <t>カノウ</t>
    </rPh>
    <rPh sb="9" eb="11">
      <t>ドウニュウ</t>
    </rPh>
    <phoneticPr fontId="5"/>
  </si>
  <si>
    <t>原単位の説明</t>
    <phoneticPr fontId="5"/>
  </si>
  <si>
    <t>フロンの購入量</t>
    <rPh sb="4" eb="6">
      <t>コウニュウ</t>
    </rPh>
    <rPh sb="6" eb="7">
      <t>リョウ</t>
    </rPh>
    <phoneticPr fontId="5"/>
  </si>
  <si>
    <t>報告年度（令和）</t>
    <rPh sb="0" eb="2">
      <t>ホウコク</t>
    </rPh>
    <rPh sb="2" eb="4">
      <t>ネンド</t>
    </rPh>
    <rPh sb="5" eb="7">
      <t>レイワ</t>
    </rPh>
    <phoneticPr fontId="5"/>
  </si>
  <si>
    <t>新規or変更</t>
    <rPh sb="0" eb="2">
      <t>シンキ</t>
    </rPh>
    <rPh sb="4" eb="6">
      <t>ヘンコウ</t>
    </rPh>
    <phoneticPr fontId="5"/>
  </si>
  <si>
    <t>計画期間</t>
    <rPh sb="0" eb="2">
      <t>ケイカク</t>
    </rPh>
    <rPh sb="2" eb="4">
      <t>キカン</t>
    </rPh>
    <phoneticPr fontId="5"/>
  </si>
  <si>
    <t>計画目標年度（今年度）</t>
    <rPh sb="0" eb="2">
      <t>ケイカク</t>
    </rPh>
    <rPh sb="2" eb="4">
      <t>モクヒョウ</t>
    </rPh>
    <rPh sb="4" eb="6">
      <t>ネンド</t>
    </rPh>
    <rPh sb="7" eb="10">
      <t>コンネンド</t>
    </rPh>
    <phoneticPr fontId="5"/>
  </si>
  <si>
    <t>計画目標年度（前年度）</t>
    <rPh sb="0" eb="2">
      <t>ケイカク</t>
    </rPh>
    <rPh sb="2" eb="4">
      <t>モクヒョウ</t>
    </rPh>
    <rPh sb="4" eb="6">
      <t>ネンド</t>
    </rPh>
    <rPh sb="7" eb="10">
      <t>ゼンネンド</t>
    </rPh>
    <phoneticPr fontId="5"/>
  </si>
  <si>
    <t>その他事業者（任意提出等）</t>
    <rPh sb="2" eb="3">
      <t>タ</t>
    </rPh>
    <rPh sb="3" eb="6">
      <t>ジギョウシャ</t>
    </rPh>
    <rPh sb="7" eb="9">
      <t>ニンイ</t>
    </rPh>
    <rPh sb="9" eb="11">
      <t>テイシュツ</t>
    </rPh>
    <rPh sb="11" eb="12">
      <t>ナド</t>
    </rPh>
    <phoneticPr fontId="1"/>
  </si>
  <si>
    <t>別記様式第１号（第20条、第21条、第23条、第66条、第67条、第69条関係）</t>
    <rPh sb="0" eb="2">
      <t>ベッキ</t>
    </rPh>
    <rPh sb="2" eb="4">
      <t>ヨウシキ</t>
    </rPh>
    <rPh sb="4" eb="5">
      <t>ダイ</t>
    </rPh>
    <rPh sb="6" eb="7">
      <t>ゴウ</t>
    </rPh>
    <rPh sb="8" eb="9">
      <t>ダイ</t>
    </rPh>
    <rPh sb="11" eb="12">
      <t>ジョウ</t>
    </rPh>
    <rPh sb="13" eb="14">
      <t>ダイ</t>
    </rPh>
    <rPh sb="16" eb="17">
      <t>ジョウ</t>
    </rPh>
    <rPh sb="23" eb="24">
      <t>ダイ</t>
    </rPh>
    <rPh sb="26" eb="27">
      <t>ジョウ</t>
    </rPh>
    <rPh sb="28" eb="29">
      <t>ダイ</t>
    </rPh>
    <rPh sb="31" eb="32">
      <t>ジョウ</t>
    </rPh>
    <rPh sb="37" eb="39">
      <t>カンケイ</t>
    </rPh>
    <phoneticPr fontId="4"/>
  </si>
  <si>
    <t>年度排出状況報告</t>
    <phoneticPr fontId="3"/>
  </si>
  <si>
    <t>年度排出量削減計画　兼</t>
    <rPh sb="10" eb="11">
      <t>ケン</t>
    </rPh>
    <phoneticPr fontId="3"/>
  </si>
  <si>
    <t>年度再生可能エネルギー導入状況報告</t>
    <phoneticPr fontId="3"/>
  </si>
  <si>
    <t>年度再生可能エネルギー導入計画</t>
    <phoneticPr fontId="3"/>
  </si>
  <si>
    <t>表６　控除後温室効果ガス排出量算定表</t>
    <rPh sb="0" eb="1">
      <t>ヒョウ</t>
    </rPh>
    <rPh sb="3" eb="5">
      <t>コウジョ</t>
    </rPh>
    <rPh sb="5" eb="6">
      <t>ゴ</t>
    </rPh>
    <rPh sb="6" eb="8">
      <t>オンシツ</t>
    </rPh>
    <rPh sb="8" eb="10">
      <t>コウカ</t>
    </rPh>
    <rPh sb="12" eb="14">
      <t>ハイシュツ</t>
    </rPh>
    <rPh sb="14" eb="15">
      <t>リョウ</t>
    </rPh>
    <rPh sb="15" eb="17">
      <t>サンテイ</t>
    </rPh>
    <rPh sb="17" eb="18">
      <t>オモテ</t>
    </rPh>
    <phoneticPr fontId="4"/>
  </si>
  <si>
    <t>取得量等（二酸化炭素換算；ｔ-CO2）</t>
    <rPh sb="0" eb="2">
      <t>シュトク</t>
    </rPh>
    <rPh sb="2" eb="3">
      <t>リョウ</t>
    </rPh>
    <rPh sb="3" eb="4">
      <t>トウ</t>
    </rPh>
    <rPh sb="5" eb="8">
      <t>ニサンカ</t>
    </rPh>
    <rPh sb="8" eb="10">
      <t>タンソ</t>
    </rPh>
    <rPh sb="10" eb="12">
      <t>カンサン</t>
    </rPh>
    <phoneticPr fontId="4"/>
  </si>
  <si>
    <t>J-クレジット</t>
    <phoneticPr fontId="4"/>
  </si>
  <si>
    <t>合計（Ｉ）</t>
    <rPh sb="0" eb="2">
      <t>ゴウケイ</t>
    </rPh>
    <phoneticPr fontId="4"/>
  </si>
  <si>
    <t>廃棄物の原燃料使用分（第３表（Ｆ））</t>
    <rPh sb="0" eb="3">
      <t>ハイキブツ</t>
    </rPh>
    <rPh sb="4" eb="7">
      <t>ゲンネンリョウ</t>
    </rPh>
    <rPh sb="7" eb="9">
      <t>シヨウ</t>
    </rPh>
    <rPh sb="9" eb="10">
      <t>ブン</t>
    </rPh>
    <rPh sb="11" eb="12">
      <t>ダイ</t>
    </rPh>
    <rPh sb="13" eb="14">
      <t>ヒョウ</t>
    </rPh>
    <phoneticPr fontId="4"/>
  </si>
  <si>
    <t>温室効果ガスの調整後排出量（第３表（Ｇ））</t>
    <rPh sb="0" eb="2">
      <t>オンシツ</t>
    </rPh>
    <rPh sb="2" eb="4">
      <t>コウカ</t>
    </rPh>
    <rPh sb="7" eb="10">
      <t>チョウセイゴ</t>
    </rPh>
    <rPh sb="10" eb="13">
      <t>ハイシュツリョウ</t>
    </rPh>
    <rPh sb="14" eb="15">
      <t>ダイ</t>
    </rPh>
    <rPh sb="16" eb="17">
      <t>ヒョウ</t>
    </rPh>
    <phoneticPr fontId="4"/>
  </si>
  <si>
    <t>総計（（Ｇ）－（Ｉ）－（Ｆ））</t>
    <rPh sb="0" eb="2">
      <t>ソウケイ</t>
    </rPh>
    <phoneticPr fontId="4"/>
  </si>
  <si>
    <t>購入したグリーン電力量（グリーン電力証書記載量：千KWｈ）に当該年度の東京電力の電力排出係数（基礎係数）を掛けて算出。</t>
    <rPh sb="0" eb="2">
      <t>コウニュウ</t>
    </rPh>
    <rPh sb="8" eb="10">
      <t>デンリョク</t>
    </rPh>
    <rPh sb="10" eb="11">
      <t>リョウ</t>
    </rPh>
    <rPh sb="16" eb="18">
      <t>デンリョク</t>
    </rPh>
    <rPh sb="18" eb="20">
      <t>ショウショ</t>
    </rPh>
    <rPh sb="20" eb="22">
      <t>キサイ</t>
    </rPh>
    <rPh sb="22" eb="23">
      <t>リョウ</t>
    </rPh>
    <rPh sb="24" eb="25">
      <t>セン</t>
    </rPh>
    <rPh sb="30" eb="32">
      <t>トウガイ</t>
    </rPh>
    <rPh sb="32" eb="34">
      <t>ネンド</t>
    </rPh>
    <rPh sb="35" eb="37">
      <t>トウキョウ</t>
    </rPh>
    <rPh sb="37" eb="39">
      <t>デンリョク</t>
    </rPh>
    <rPh sb="40" eb="42">
      <t>デンリョク</t>
    </rPh>
    <rPh sb="42" eb="44">
      <t>ハイシュツ</t>
    </rPh>
    <rPh sb="44" eb="46">
      <t>ケイスウ</t>
    </rPh>
    <rPh sb="47" eb="49">
      <t>キソ</t>
    </rPh>
    <rPh sb="49" eb="51">
      <t>ケイスウ</t>
    </rPh>
    <rPh sb="53" eb="54">
      <t>カ</t>
    </rPh>
    <rPh sb="56" eb="58">
      <t>サンシュツ</t>
    </rPh>
    <phoneticPr fontId="4"/>
  </si>
  <si>
    <t>クレジット等の取得を証明する資料の写しを添付すること。</t>
    <rPh sb="5" eb="6">
      <t>トウ</t>
    </rPh>
    <rPh sb="7" eb="9">
      <t>シュトク</t>
    </rPh>
    <rPh sb="10" eb="12">
      <t>ショウメイ</t>
    </rPh>
    <rPh sb="14" eb="16">
      <t>シリョウ</t>
    </rPh>
    <rPh sb="17" eb="18">
      <t>ウツ</t>
    </rPh>
    <rPh sb="20" eb="22">
      <t>テンプ</t>
    </rPh>
    <phoneticPr fontId="4"/>
  </si>
  <si>
    <t>％</t>
  </si>
  <si>
    <t>％</t>
    <phoneticPr fontId="5"/>
  </si>
  <si>
    <t>kwh</t>
    <phoneticPr fontId="5"/>
  </si>
  <si>
    <t>合計</t>
    <rPh sb="0" eb="2">
      <t>ゴウケイ</t>
    </rPh>
    <phoneticPr fontId="5"/>
  </si>
  <si>
    <t>小売電気事業者から供給された再エネ電気（環境価値が付加された電気）</t>
    <rPh sb="20" eb="22">
      <t>カンキョウ</t>
    </rPh>
    <rPh sb="22" eb="24">
      <t>カチ</t>
    </rPh>
    <rPh sb="25" eb="27">
      <t>フカ</t>
    </rPh>
    <rPh sb="30" eb="32">
      <t>デンキ</t>
    </rPh>
    <phoneticPr fontId="5"/>
  </si>
  <si>
    <t>自ら再エネ電力証書の購入し、環境価値が付加された電気</t>
    <rPh sb="0" eb="1">
      <t>ミズカ</t>
    </rPh>
    <rPh sb="19" eb="21">
      <t>フカ</t>
    </rPh>
    <phoneticPr fontId="5"/>
  </si>
  <si>
    <t>再生可能エネルギーの導入状況</t>
    <rPh sb="0" eb="2">
      <t>サイセイ</t>
    </rPh>
    <rPh sb="2" eb="4">
      <t>カノウ</t>
    </rPh>
    <rPh sb="10" eb="12">
      <t>ドウニュウ</t>
    </rPh>
    <rPh sb="12" eb="14">
      <t>ジョウキョウ</t>
    </rPh>
    <phoneticPr fontId="5"/>
  </si>
  <si>
    <t>再エネ設備から得られた電気（自己保有、他者保有含む）</t>
    <rPh sb="0" eb="1">
      <t>サイ</t>
    </rPh>
    <rPh sb="3" eb="5">
      <t>セツビ</t>
    </rPh>
    <rPh sb="7" eb="8">
      <t>エ</t>
    </rPh>
    <rPh sb="11" eb="13">
      <t>デンキ</t>
    </rPh>
    <rPh sb="14" eb="16">
      <t>ジコ</t>
    </rPh>
    <rPh sb="16" eb="18">
      <t>ホユウ</t>
    </rPh>
    <rPh sb="19" eb="21">
      <t>タシャ</t>
    </rPh>
    <rPh sb="21" eb="23">
      <t>ホユウ</t>
    </rPh>
    <rPh sb="23" eb="24">
      <t>フク</t>
    </rPh>
    <phoneticPr fontId="5"/>
  </si>
  <si>
    <t>　2050年に向けた「ぐんま５つのゼロ宣言」実現条例第20条第１項（第21条において準用する場合を含む。）、第23条、第66条第1項（第67条において準用する場合を含む。）及び第69条の規定により、別紙のとおり提出します。</t>
    <rPh sb="5" eb="6">
      <t>ネン</t>
    </rPh>
    <rPh sb="7" eb="8">
      <t>ム</t>
    </rPh>
    <rPh sb="19" eb="21">
      <t>センゲン</t>
    </rPh>
    <rPh sb="22" eb="24">
      <t>ジツゲン</t>
    </rPh>
    <rPh sb="54" eb="55">
      <t>ダイ</t>
    </rPh>
    <rPh sb="83" eb="85">
      <t>ベッシサダ</t>
    </rPh>
    <rPh sb="86" eb="87">
      <t>オヨ</t>
    </rPh>
    <phoneticPr fontId="5"/>
  </si>
  <si>
    <t>2050年に向けた「ぐんま５つのゼロ宣言」実現条例施行規則第５条第１号該当事業者（燃料並びに他人から供給された熱及び電気を原油に換算して1,500キロリットル/年以上使用する事業者）</t>
    <phoneticPr fontId="5"/>
  </si>
  <si>
    <t>2050年に向けた「ぐんま５つのゼロ宣言」実現条例施行規則第５条第２号又は第３号該当事業者（トラック、バス又はタクシーを100台以上保有する事業者）</t>
    <rPh sb="55" eb="56">
      <t>マタ</t>
    </rPh>
    <phoneticPr fontId="1"/>
  </si>
  <si>
    <t>2050年に向けた「ぐんま５つのゼロ宣言」実現条例施行規則第５条第４号該当事業者（その他の温室効果ガスの大量排出事業者（二酸化炭素に換算して3,000トン/年以上））</t>
    <rPh sb="25" eb="27">
      <t>セコウ</t>
    </rPh>
    <rPh sb="27" eb="29">
      <t>キソク</t>
    </rPh>
    <rPh sb="29" eb="30">
      <t>ダイ</t>
    </rPh>
    <rPh sb="31" eb="32">
      <t>ジョウ</t>
    </rPh>
    <rPh sb="32" eb="33">
      <t>ダイ</t>
    </rPh>
    <rPh sb="34" eb="35">
      <t>ゴウ</t>
    </rPh>
    <rPh sb="35" eb="37">
      <t>ガイトウ</t>
    </rPh>
    <rPh sb="37" eb="40">
      <t>ジギョウシャ</t>
    </rPh>
    <rPh sb="43" eb="44">
      <t>タ</t>
    </rPh>
    <rPh sb="45" eb="47">
      <t>オンシツ</t>
    </rPh>
    <rPh sb="47" eb="49">
      <t>コウカ</t>
    </rPh>
    <rPh sb="52" eb="54">
      <t>タイリョウ</t>
    </rPh>
    <rPh sb="54" eb="56">
      <t>ハイシュツ</t>
    </rPh>
    <rPh sb="56" eb="59">
      <t>ジギョウシャ</t>
    </rPh>
    <rPh sb="60" eb="63">
      <t>ニサンカ</t>
    </rPh>
    <rPh sb="63" eb="65">
      <t>タンソ</t>
    </rPh>
    <rPh sb="66" eb="68">
      <t>カンサン</t>
    </rPh>
    <rPh sb="78" eb="79">
      <t>ネン</t>
    </rPh>
    <rPh sb="79" eb="81">
      <t>イジョウ</t>
    </rPh>
    <phoneticPr fontId="1"/>
  </si>
  <si>
    <t>温室効果ガス削減のための取組の区分</t>
    <rPh sb="0" eb="2">
      <t>オンシツ</t>
    </rPh>
    <rPh sb="2" eb="4">
      <t>コウカ</t>
    </rPh>
    <rPh sb="6" eb="8">
      <t>サクゲン</t>
    </rPh>
    <rPh sb="12" eb="14">
      <t>トリクミ</t>
    </rPh>
    <rPh sb="15" eb="17">
      <t>クブン</t>
    </rPh>
    <phoneticPr fontId="4"/>
  </si>
  <si>
    <t>森林のCO2吸収量認証制度による認証量</t>
    <rPh sb="0" eb="2">
      <t>シンリン</t>
    </rPh>
    <rPh sb="6" eb="9">
      <t>キュウシュウリョウ</t>
    </rPh>
    <rPh sb="9" eb="11">
      <t>ニンショウ</t>
    </rPh>
    <rPh sb="11" eb="13">
      <t>セイド</t>
    </rPh>
    <rPh sb="16" eb="18">
      <t>ニンショウ</t>
    </rPh>
    <rPh sb="18" eb="19">
      <t>リョウ</t>
    </rPh>
    <phoneticPr fontId="4"/>
  </si>
  <si>
    <t>グリーン電力購入量※１</t>
    <rPh sb="4" eb="6">
      <t>デンリョク</t>
    </rPh>
    <rPh sb="6" eb="9">
      <t>コウニュウリョウ</t>
    </rPh>
    <phoneticPr fontId="4"/>
  </si>
  <si>
    <t>※4：昼間買電は８時～22時の間の、夜間買電は22時～翌８時の間の買電をいう。高圧電力、季時別などの契約の場合は、請求書等から、昼間買電＝力率測定用有効電力量、夜間買電＝全使用電力量－力率測定用有効電力量で求めることができる。従量電灯、低圧電力などの契約の場合で、力率測定用有効電力量が分からない時は、全て昼間買電として計算すること。</t>
    <rPh sb="134" eb="136">
      <t>ソクテイ</t>
    </rPh>
    <phoneticPr fontId="4"/>
  </si>
  <si>
    <t>※5：「自家発電」については参考として記載すること（燃料使用量においてカウントされているため、合計には含めない）。</t>
    <rPh sb="47" eb="49">
      <t>ゴウケイ</t>
    </rPh>
    <phoneticPr fontId="4"/>
  </si>
  <si>
    <t>一般電気事業者①※2</t>
    <phoneticPr fontId="4"/>
  </si>
  <si>
    <t>一般電気事業者②※3</t>
    <phoneticPr fontId="4"/>
  </si>
  <si>
    <t>一般電気事業者③※3</t>
    <phoneticPr fontId="4"/>
  </si>
  <si>
    <t>一般電気事業者④※3</t>
    <phoneticPr fontId="4"/>
  </si>
  <si>
    <t>一般電気事業者⑤※3</t>
    <phoneticPr fontId="4"/>
  </si>
  <si>
    <t>一般電気事業者⑥※3</t>
    <phoneticPr fontId="4"/>
  </si>
  <si>
    <t>※2：「一般電気事業者①」について、東京電力エナジーパートナーと契約している場合に、値を記載すること。</t>
    <rPh sb="4" eb="6">
      <t>イッパン</t>
    </rPh>
    <rPh sb="6" eb="8">
      <t>デンキ</t>
    </rPh>
    <rPh sb="8" eb="11">
      <t>ジギョウシャ</t>
    </rPh>
    <rPh sb="18" eb="20">
      <t>トウキョウ</t>
    </rPh>
    <rPh sb="20" eb="22">
      <t>デンリョク</t>
    </rPh>
    <rPh sb="32" eb="34">
      <t>ケイヤク</t>
    </rPh>
    <rPh sb="38" eb="40">
      <t>バアイ</t>
    </rPh>
    <rPh sb="42" eb="43">
      <t>アタイ</t>
    </rPh>
    <rPh sb="44" eb="46">
      <t>キサイ</t>
    </rPh>
    <phoneticPr fontId="5"/>
  </si>
  <si>
    <t>自家発電(※5）</t>
    <phoneticPr fontId="4"/>
  </si>
  <si>
    <t>昼間買電(※4）</t>
    <phoneticPr fontId="4"/>
  </si>
  <si>
    <t>夜間買電(※4）</t>
    <rPh sb="2" eb="3">
      <t>カ</t>
    </rPh>
    <phoneticPr fontId="4"/>
  </si>
  <si>
    <t>※3：「一般電気事業者②」から「一般電気事業者⑥」について、東京電力エナジーパートナー以外の電力会社と契約している場合に、契約している電力会社毎に値を記載すること。</t>
    <rPh sb="4" eb="6">
      <t>イッパン</t>
    </rPh>
    <rPh sb="6" eb="8">
      <t>デンキ</t>
    </rPh>
    <rPh sb="8" eb="11">
      <t>ジギョウシャ</t>
    </rPh>
    <rPh sb="16" eb="18">
      <t>イッパン</t>
    </rPh>
    <rPh sb="18" eb="20">
      <t>デンキ</t>
    </rPh>
    <rPh sb="20" eb="23">
      <t>ジギョウシャ</t>
    </rPh>
    <rPh sb="30" eb="32">
      <t>トウキョウ</t>
    </rPh>
    <rPh sb="32" eb="34">
      <t>デンリョク</t>
    </rPh>
    <rPh sb="43" eb="45">
      <t>イガイ</t>
    </rPh>
    <rPh sb="46" eb="48">
      <t>デンリョク</t>
    </rPh>
    <rPh sb="48" eb="50">
      <t>ガイシャ</t>
    </rPh>
    <rPh sb="51" eb="53">
      <t>ケイヤク</t>
    </rPh>
    <rPh sb="57" eb="59">
      <t>バアイ</t>
    </rPh>
    <rPh sb="61" eb="63">
      <t>ケイヤク</t>
    </rPh>
    <rPh sb="67" eb="69">
      <t>デンリョク</t>
    </rPh>
    <rPh sb="69" eb="71">
      <t>ガイシャ</t>
    </rPh>
    <rPh sb="71" eb="72">
      <t>ゴト</t>
    </rPh>
    <rPh sb="73" eb="74">
      <t>アタイ</t>
    </rPh>
    <rPh sb="75" eb="77">
      <t>キサイ</t>
    </rPh>
    <phoneticPr fontId="4"/>
  </si>
  <si>
    <t>表6</t>
    <rPh sb="0" eb="1">
      <t>ヒョウ</t>
    </rPh>
    <phoneticPr fontId="5"/>
  </si>
  <si>
    <t>表3</t>
    <rPh sb="0" eb="1">
      <t>ヒョウ</t>
    </rPh>
    <phoneticPr fontId="5"/>
  </si>
  <si>
    <t>輸送車両排出区分</t>
    <rPh sb="0" eb="2">
      <t>ユソウ</t>
    </rPh>
    <rPh sb="2" eb="4">
      <t>シャリョウ</t>
    </rPh>
    <rPh sb="4" eb="6">
      <t>ハイシュツ</t>
    </rPh>
    <rPh sb="6" eb="8">
      <t>クブン</t>
    </rPh>
    <phoneticPr fontId="5"/>
  </si>
  <si>
    <t>事業所排出区分</t>
    <rPh sb="0" eb="3">
      <t>ジギョウショ</t>
    </rPh>
    <rPh sb="3" eb="5">
      <t>ハイシュツ</t>
    </rPh>
    <rPh sb="5" eb="7">
      <t>クブン</t>
    </rPh>
    <phoneticPr fontId="5"/>
  </si>
  <si>
    <t>その他排出区分</t>
    <rPh sb="2" eb="3">
      <t>タ</t>
    </rPh>
    <rPh sb="3" eb="5">
      <t>ハイシュツ</t>
    </rPh>
    <rPh sb="5" eb="7">
      <t>クブン</t>
    </rPh>
    <phoneticPr fontId="5"/>
  </si>
  <si>
    <t>01_事業者番号</t>
    <rPh sb="3" eb="6">
      <t>ジギョウシャ</t>
    </rPh>
    <rPh sb="6" eb="8">
      <t>バンゴウ</t>
    </rPh>
    <phoneticPr fontId="5"/>
  </si>
  <si>
    <t>02_計画の基本方針</t>
    <phoneticPr fontId="5"/>
  </si>
  <si>
    <t>03_推進体制</t>
    <phoneticPr fontId="5"/>
  </si>
  <si>
    <t>04_事業所排出区分（前年度目標）</t>
    <rPh sb="3" eb="6">
      <t>ジギョウショ</t>
    </rPh>
    <rPh sb="6" eb="8">
      <t>ハイシュツ</t>
    </rPh>
    <rPh sb="8" eb="10">
      <t>クブン</t>
    </rPh>
    <rPh sb="11" eb="14">
      <t>ゼンネンド</t>
    </rPh>
    <rPh sb="14" eb="16">
      <t>モクヒョウ</t>
    </rPh>
    <phoneticPr fontId="5"/>
  </si>
  <si>
    <t>07_輸送車両排出区分（前年度計画）</t>
    <rPh sb="3" eb="5">
      <t>ユソウ</t>
    </rPh>
    <rPh sb="5" eb="7">
      <t>シャリョウ</t>
    </rPh>
    <rPh sb="7" eb="9">
      <t>ハイシュツ</t>
    </rPh>
    <rPh sb="9" eb="11">
      <t>クブン</t>
    </rPh>
    <rPh sb="12" eb="15">
      <t>ゼンネンド</t>
    </rPh>
    <rPh sb="15" eb="17">
      <t>ケイカク</t>
    </rPh>
    <phoneticPr fontId="5"/>
  </si>
  <si>
    <t>10_その他排出区分（前年度計画）</t>
    <rPh sb="5" eb="6">
      <t>タ</t>
    </rPh>
    <rPh sb="6" eb="8">
      <t>ハイシュツ</t>
    </rPh>
    <rPh sb="8" eb="10">
      <t>クブン</t>
    </rPh>
    <rPh sb="11" eb="14">
      <t>ゼンネンド</t>
    </rPh>
    <rPh sb="14" eb="16">
      <t>ケイカク</t>
    </rPh>
    <phoneticPr fontId="5"/>
  </si>
  <si>
    <t>16_基準原単位の値(前年度計画)</t>
    <rPh sb="3" eb="5">
      <t>キジュン</t>
    </rPh>
    <rPh sb="5" eb="8">
      <t>ゲンタンイ</t>
    </rPh>
    <rPh sb="9" eb="10">
      <t>アタイ</t>
    </rPh>
    <rPh sb="11" eb="14">
      <t>ゼンネンド</t>
    </rPh>
    <rPh sb="14" eb="16">
      <t>ケイカク</t>
    </rPh>
    <phoneticPr fontId="5"/>
  </si>
  <si>
    <t>26再エネ設備(前年度計画)</t>
    <rPh sb="2" eb="3">
      <t>サイ</t>
    </rPh>
    <rPh sb="5" eb="7">
      <t>セツビ</t>
    </rPh>
    <rPh sb="8" eb="11">
      <t>ゼンネンド</t>
    </rPh>
    <rPh sb="11" eb="13">
      <t>ケイカク</t>
    </rPh>
    <phoneticPr fontId="5"/>
  </si>
  <si>
    <t>27_再エネ設備(前年度実績)</t>
    <rPh sb="3" eb="4">
      <t>サイ</t>
    </rPh>
    <rPh sb="6" eb="8">
      <t>セツビ</t>
    </rPh>
    <rPh sb="9" eb="12">
      <t>ゼンネンド</t>
    </rPh>
    <rPh sb="12" eb="14">
      <t>ジッセキ</t>
    </rPh>
    <phoneticPr fontId="5"/>
  </si>
  <si>
    <t>29小売電気(前年度計画)</t>
    <rPh sb="2" eb="4">
      <t>コウリ</t>
    </rPh>
    <rPh sb="4" eb="6">
      <t>デンキ</t>
    </rPh>
    <rPh sb="7" eb="10">
      <t>ゼンネンド</t>
    </rPh>
    <phoneticPr fontId="5"/>
  </si>
  <si>
    <t>32証書(前年度計画)</t>
    <rPh sb="2" eb="4">
      <t>ショウショ</t>
    </rPh>
    <rPh sb="5" eb="8">
      <t>ゼンネンド</t>
    </rPh>
    <rPh sb="8" eb="10">
      <t>ケイカク</t>
    </rPh>
    <phoneticPr fontId="5"/>
  </si>
  <si>
    <t>35合計（前年度計画）</t>
    <rPh sb="2" eb="4">
      <t>ゴウケイ</t>
    </rPh>
    <rPh sb="5" eb="8">
      <t>ゼンネンド</t>
    </rPh>
    <rPh sb="8" eb="10">
      <t>ケイカク</t>
    </rPh>
    <phoneticPr fontId="5"/>
  </si>
  <si>
    <t>55_特記事項</t>
    <rPh sb="3" eb="5">
      <t>トッキ</t>
    </rPh>
    <rPh sb="5" eb="7">
      <t>ジコウ</t>
    </rPh>
    <phoneticPr fontId="5"/>
  </si>
  <si>
    <t>56_実排出量</t>
    <rPh sb="3" eb="4">
      <t>ジツ</t>
    </rPh>
    <rPh sb="4" eb="7">
      <t>ハイシュツリョウ</t>
    </rPh>
    <phoneticPr fontId="5"/>
  </si>
  <si>
    <t>57_調整後排出量</t>
    <rPh sb="3" eb="5">
      <t>チョウセイ</t>
    </rPh>
    <rPh sb="5" eb="6">
      <t>ゴ</t>
    </rPh>
    <rPh sb="6" eb="9">
      <t>ハイシュツリョウ</t>
    </rPh>
    <phoneticPr fontId="5"/>
  </si>
  <si>
    <t>58_エネ起源CO2（実排出量）</t>
    <rPh sb="5" eb="7">
      <t>キゲン</t>
    </rPh>
    <rPh sb="11" eb="12">
      <t>ジツ</t>
    </rPh>
    <rPh sb="12" eb="15">
      <t>ハイシュツリョウ</t>
    </rPh>
    <phoneticPr fontId="5"/>
  </si>
  <si>
    <t>59_エネ起源CO2（調整後）</t>
    <rPh sb="5" eb="7">
      <t>キゲン</t>
    </rPh>
    <rPh sb="11" eb="14">
      <t>チョウセイゴ</t>
    </rPh>
    <phoneticPr fontId="5"/>
  </si>
  <si>
    <t>60_非エネ起源CO2</t>
    <rPh sb="3" eb="4">
      <t>ヒ</t>
    </rPh>
    <phoneticPr fontId="5"/>
  </si>
  <si>
    <t>61_廃棄物の原燃料</t>
    <rPh sb="3" eb="6">
      <t>ハイキブツ</t>
    </rPh>
    <rPh sb="7" eb="10">
      <t>ゲンネンリョウ</t>
    </rPh>
    <phoneticPr fontId="5"/>
  </si>
  <si>
    <t>62_CH4</t>
    <phoneticPr fontId="5"/>
  </si>
  <si>
    <t>63_N2O</t>
    <phoneticPr fontId="5"/>
  </si>
  <si>
    <t>64_HFC</t>
    <phoneticPr fontId="5"/>
  </si>
  <si>
    <t>65_PFC</t>
    <phoneticPr fontId="5"/>
  </si>
  <si>
    <t>66_SF6</t>
    <phoneticPr fontId="5"/>
  </si>
  <si>
    <t>67_NF3</t>
    <phoneticPr fontId="5"/>
  </si>
  <si>
    <t>68_森林認証量</t>
    <rPh sb="3" eb="5">
      <t>シンリン</t>
    </rPh>
    <rPh sb="5" eb="7">
      <t>ニンショウ</t>
    </rPh>
    <rPh sb="7" eb="8">
      <t>リョウ</t>
    </rPh>
    <phoneticPr fontId="5"/>
  </si>
  <si>
    <t>69_Jクレ</t>
    <phoneticPr fontId="5"/>
  </si>
  <si>
    <t>70_グリーン電力</t>
    <rPh sb="7" eb="9">
      <t>デンリョク</t>
    </rPh>
    <phoneticPr fontId="5"/>
  </si>
  <si>
    <t>05_事業所排出区分（前年度実績）</t>
    <rPh sb="3" eb="6">
      <t>ジギョウショ</t>
    </rPh>
    <rPh sb="6" eb="8">
      <t>ハイシュツ</t>
    </rPh>
    <rPh sb="8" eb="10">
      <t>クブン</t>
    </rPh>
    <rPh sb="11" eb="14">
      <t>ゼンネンド</t>
    </rPh>
    <rPh sb="14" eb="16">
      <t>ジッセキ</t>
    </rPh>
    <phoneticPr fontId="5"/>
  </si>
  <si>
    <t>06_事業所排出区分（今年度計画）</t>
    <rPh sb="3" eb="6">
      <t>ジギョウショ</t>
    </rPh>
    <rPh sb="6" eb="8">
      <t>ハイシュツ</t>
    </rPh>
    <rPh sb="11" eb="14">
      <t>コンネンド</t>
    </rPh>
    <rPh sb="14" eb="16">
      <t>ケイカク</t>
    </rPh>
    <phoneticPr fontId="5"/>
  </si>
  <si>
    <t>08_輸送車両排出区分（前年度実績）</t>
    <rPh sb="3" eb="5">
      <t>ユソウ</t>
    </rPh>
    <rPh sb="5" eb="7">
      <t>シャリョウ</t>
    </rPh>
    <rPh sb="7" eb="9">
      <t>ハイシュツ</t>
    </rPh>
    <rPh sb="9" eb="11">
      <t>クブン</t>
    </rPh>
    <rPh sb="12" eb="15">
      <t>ゼンネンド</t>
    </rPh>
    <rPh sb="15" eb="17">
      <t>ジッセキ</t>
    </rPh>
    <phoneticPr fontId="5"/>
  </si>
  <si>
    <t>09_輸送車両排出区分（今年度計画）</t>
    <rPh sb="3" eb="5">
      <t>ユソウ</t>
    </rPh>
    <rPh sb="5" eb="7">
      <t>シャリョウ</t>
    </rPh>
    <rPh sb="7" eb="9">
      <t>ハイシュツ</t>
    </rPh>
    <rPh sb="9" eb="11">
      <t>クブン</t>
    </rPh>
    <rPh sb="12" eb="15">
      <t>コンネンド</t>
    </rPh>
    <rPh sb="15" eb="17">
      <t>ケイカク</t>
    </rPh>
    <phoneticPr fontId="5"/>
  </si>
  <si>
    <t>11_その他排出区分（前年度実績）</t>
    <rPh sb="5" eb="6">
      <t>タ</t>
    </rPh>
    <rPh sb="6" eb="8">
      <t>ハイシュツ</t>
    </rPh>
    <rPh sb="8" eb="10">
      <t>クブン</t>
    </rPh>
    <rPh sb="11" eb="14">
      <t>ゼンネンド</t>
    </rPh>
    <rPh sb="14" eb="16">
      <t>ジッセキ</t>
    </rPh>
    <phoneticPr fontId="5"/>
  </si>
  <si>
    <t>12_その他排出区分（今年度計画）</t>
    <rPh sb="5" eb="6">
      <t>タ</t>
    </rPh>
    <rPh sb="6" eb="8">
      <t>ハイシュツ</t>
    </rPh>
    <rPh sb="11" eb="14">
      <t>コンネンド</t>
    </rPh>
    <rPh sb="14" eb="16">
      <t>ケイカク</t>
    </rPh>
    <phoneticPr fontId="5"/>
  </si>
  <si>
    <t>13_排出合計（前年度計画）</t>
    <rPh sb="3" eb="5">
      <t>ハイシュツ</t>
    </rPh>
    <rPh sb="5" eb="7">
      <t>ゴウケイ</t>
    </rPh>
    <rPh sb="8" eb="11">
      <t>ゼンネンド</t>
    </rPh>
    <rPh sb="11" eb="13">
      <t>ケイカク</t>
    </rPh>
    <phoneticPr fontId="5"/>
  </si>
  <si>
    <t>14_排出合計（前年度実績）</t>
    <rPh sb="3" eb="5">
      <t>ハイシュツ</t>
    </rPh>
    <rPh sb="5" eb="7">
      <t>ゴウケイ</t>
    </rPh>
    <rPh sb="8" eb="11">
      <t>ゼンネンド</t>
    </rPh>
    <rPh sb="11" eb="13">
      <t>ジッセキ</t>
    </rPh>
    <phoneticPr fontId="5"/>
  </si>
  <si>
    <t>15_排出合計（今年度計画）</t>
    <rPh sb="3" eb="5">
      <t>ハイシュツ</t>
    </rPh>
    <rPh sb="5" eb="7">
      <t>ゴウケイ</t>
    </rPh>
    <rPh sb="8" eb="11">
      <t>コンネンド</t>
    </rPh>
    <rPh sb="11" eb="13">
      <t>ケイカク</t>
    </rPh>
    <phoneticPr fontId="5"/>
  </si>
  <si>
    <t>17_基準原単位(前年度計画)</t>
    <rPh sb="9" eb="12">
      <t>ゼンネンド</t>
    </rPh>
    <rPh sb="12" eb="14">
      <t>ケイカク</t>
    </rPh>
    <phoneticPr fontId="5"/>
  </si>
  <si>
    <t>18_基準原単位の値(前年度報告)</t>
    <rPh sb="11" eb="14">
      <t>ゼンネンド</t>
    </rPh>
    <rPh sb="14" eb="16">
      <t>ホウコク</t>
    </rPh>
    <phoneticPr fontId="5"/>
  </si>
  <si>
    <t>19_基準原単位(前年度報告)</t>
    <rPh sb="9" eb="12">
      <t>ゼンネンド</t>
    </rPh>
    <rPh sb="12" eb="14">
      <t>ホウコク</t>
    </rPh>
    <phoneticPr fontId="5"/>
  </si>
  <si>
    <t>20_基準原単位の値(今年度計画)</t>
    <rPh sb="11" eb="14">
      <t>コンネンド</t>
    </rPh>
    <rPh sb="14" eb="16">
      <t>ケイカク</t>
    </rPh>
    <phoneticPr fontId="5"/>
  </si>
  <si>
    <t>21_基準原単位(今年度計画)</t>
    <rPh sb="9" eb="11">
      <t>コンネン</t>
    </rPh>
    <rPh sb="11" eb="12">
      <t>ド</t>
    </rPh>
    <phoneticPr fontId="5"/>
  </si>
  <si>
    <t>22_基準原単位排出量(前年度計画)</t>
    <rPh sb="3" eb="5">
      <t>キジュン</t>
    </rPh>
    <rPh sb="5" eb="8">
      <t>ゲンタンイ</t>
    </rPh>
    <rPh sb="8" eb="11">
      <t>ハイシュツリョウ</t>
    </rPh>
    <rPh sb="12" eb="15">
      <t>ゼンネンド</t>
    </rPh>
    <rPh sb="15" eb="17">
      <t>ケイカク</t>
    </rPh>
    <phoneticPr fontId="5"/>
  </si>
  <si>
    <t>24_基準原単位排出量(今年度計画)</t>
    <rPh sb="3" eb="5">
      <t>キジュン</t>
    </rPh>
    <rPh sb="5" eb="8">
      <t>ゲンタンイ</t>
    </rPh>
    <rPh sb="8" eb="10">
      <t>ハイシュツ</t>
    </rPh>
    <rPh sb="10" eb="11">
      <t>リョウ</t>
    </rPh>
    <rPh sb="12" eb="15">
      <t>コンネンド</t>
    </rPh>
    <rPh sb="15" eb="17">
      <t>ケイカク</t>
    </rPh>
    <phoneticPr fontId="5"/>
  </si>
  <si>
    <t>23_基準原単位排出量(前年度実績)</t>
    <rPh sb="12" eb="14">
      <t>ゼンネン</t>
    </rPh>
    <rPh sb="14" eb="15">
      <t>ド</t>
    </rPh>
    <rPh sb="15" eb="17">
      <t>ジッセキ</t>
    </rPh>
    <phoneticPr fontId="5"/>
  </si>
  <si>
    <t>28_再エネ設備(今年度計画)</t>
    <rPh sb="3" eb="4">
      <t>サイ</t>
    </rPh>
    <rPh sb="6" eb="8">
      <t>セツビ</t>
    </rPh>
    <rPh sb="9" eb="12">
      <t>コンネンド</t>
    </rPh>
    <rPh sb="12" eb="14">
      <t>ケイカク</t>
    </rPh>
    <phoneticPr fontId="5"/>
  </si>
  <si>
    <t>30小売電気(前年度実績)</t>
    <rPh sb="2" eb="4">
      <t>コウリ</t>
    </rPh>
    <rPh sb="4" eb="6">
      <t>デンキ</t>
    </rPh>
    <rPh sb="7" eb="10">
      <t>ゼンネンド</t>
    </rPh>
    <rPh sb="10" eb="12">
      <t>ジッセキ</t>
    </rPh>
    <phoneticPr fontId="5"/>
  </si>
  <si>
    <t>31小売電気(今年度計画)</t>
    <rPh sb="2" eb="4">
      <t>コウリ</t>
    </rPh>
    <rPh sb="4" eb="6">
      <t>デンキ</t>
    </rPh>
    <rPh sb="7" eb="10">
      <t>コンネンド</t>
    </rPh>
    <rPh sb="10" eb="12">
      <t>ケイカク</t>
    </rPh>
    <phoneticPr fontId="5"/>
  </si>
  <si>
    <t>33証書(前年度実績)</t>
    <rPh sb="2" eb="4">
      <t>ショウショ</t>
    </rPh>
    <rPh sb="5" eb="8">
      <t>ゼンネンド</t>
    </rPh>
    <rPh sb="8" eb="10">
      <t>ジッセキ</t>
    </rPh>
    <phoneticPr fontId="5"/>
  </si>
  <si>
    <t>34証書(今年度計画)</t>
    <rPh sb="2" eb="4">
      <t>ショウショ</t>
    </rPh>
    <rPh sb="5" eb="8">
      <t>コンネンド</t>
    </rPh>
    <rPh sb="8" eb="10">
      <t>ケイカク</t>
    </rPh>
    <phoneticPr fontId="5"/>
  </si>
  <si>
    <t>36合計（前年度実績）</t>
    <rPh sb="2" eb="4">
      <t>ゴウケイ</t>
    </rPh>
    <rPh sb="5" eb="8">
      <t>ゼンネンド</t>
    </rPh>
    <rPh sb="8" eb="10">
      <t>ジッセキ</t>
    </rPh>
    <phoneticPr fontId="5"/>
  </si>
  <si>
    <t>37合計（今年度計画）</t>
    <rPh sb="2" eb="4">
      <t>ゴウケイ</t>
    </rPh>
    <rPh sb="5" eb="8">
      <t>コンネンド</t>
    </rPh>
    <rPh sb="8" eb="10">
      <t>ケイカク</t>
    </rPh>
    <phoneticPr fontId="5"/>
  </si>
  <si>
    <t>38フロンの購入量（前々年度実績）</t>
    <rPh sb="6" eb="8">
      <t>コウニュウ</t>
    </rPh>
    <rPh sb="8" eb="9">
      <t>リョウ</t>
    </rPh>
    <rPh sb="10" eb="12">
      <t>ゼンゼン</t>
    </rPh>
    <rPh sb="12" eb="14">
      <t>ネンド</t>
    </rPh>
    <rPh sb="14" eb="16">
      <t>ジッセキ</t>
    </rPh>
    <phoneticPr fontId="5"/>
  </si>
  <si>
    <t>39フロンの購入量（前年度実績）</t>
    <rPh sb="6" eb="8">
      <t>コウニュウ</t>
    </rPh>
    <rPh sb="8" eb="9">
      <t>リョウ</t>
    </rPh>
    <rPh sb="10" eb="13">
      <t>ゼンネンド</t>
    </rPh>
    <rPh sb="13" eb="15">
      <t>ジッセキ</t>
    </rPh>
    <phoneticPr fontId="5"/>
  </si>
  <si>
    <t>40_前年度対象①</t>
    <rPh sb="3" eb="6">
      <t>ゼンネンド</t>
    </rPh>
    <rPh sb="6" eb="8">
      <t>タイショウ</t>
    </rPh>
    <phoneticPr fontId="5"/>
  </si>
  <si>
    <t>41_前年度計画内容①</t>
    <rPh sb="3" eb="6">
      <t>ゼンネンド</t>
    </rPh>
    <rPh sb="6" eb="8">
      <t>ケイカク</t>
    </rPh>
    <rPh sb="8" eb="10">
      <t>ナイヨウ</t>
    </rPh>
    <phoneticPr fontId="5"/>
  </si>
  <si>
    <t>42_前年度実施内容①</t>
    <rPh sb="3" eb="6">
      <t>ゼンネンド</t>
    </rPh>
    <rPh sb="6" eb="8">
      <t>ジッシ</t>
    </rPh>
    <rPh sb="8" eb="10">
      <t>ナイヨウ</t>
    </rPh>
    <phoneticPr fontId="5"/>
  </si>
  <si>
    <t>43_前年度対象②</t>
    <rPh sb="3" eb="6">
      <t>ゼンネンド</t>
    </rPh>
    <rPh sb="6" eb="8">
      <t>タイショウ</t>
    </rPh>
    <phoneticPr fontId="5"/>
  </si>
  <si>
    <t>44_前年度計画内容②</t>
    <rPh sb="3" eb="6">
      <t>ゼンネンド</t>
    </rPh>
    <rPh sb="6" eb="8">
      <t>ケイカク</t>
    </rPh>
    <rPh sb="8" eb="10">
      <t>ナイヨウ</t>
    </rPh>
    <phoneticPr fontId="5"/>
  </si>
  <si>
    <t>45_前年度実施内容②</t>
    <rPh sb="3" eb="6">
      <t>ゼンネンド</t>
    </rPh>
    <rPh sb="6" eb="8">
      <t>ジッシ</t>
    </rPh>
    <rPh sb="8" eb="10">
      <t>ナイヨウ</t>
    </rPh>
    <phoneticPr fontId="5"/>
  </si>
  <si>
    <t>46_前年度対象③</t>
    <rPh sb="3" eb="6">
      <t>ゼンネンド</t>
    </rPh>
    <rPh sb="6" eb="8">
      <t>タイショウ</t>
    </rPh>
    <phoneticPr fontId="5"/>
  </si>
  <si>
    <t>47_前年度計画内容③</t>
    <rPh sb="3" eb="6">
      <t>ゼンネンド</t>
    </rPh>
    <phoneticPr fontId="5"/>
  </si>
  <si>
    <t>48_前年度実施内容③</t>
    <rPh sb="3" eb="6">
      <t>ゼンネンド</t>
    </rPh>
    <rPh sb="6" eb="8">
      <t>ジッシ</t>
    </rPh>
    <rPh sb="8" eb="10">
      <t>ナイヨウ</t>
    </rPh>
    <phoneticPr fontId="5"/>
  </si>
  <si>
    <t>49_今年度対象①</t>
    <rPh sb="3" eb="6">
      <t>コンネンド</t>
    </rPh>
    <rPh sb="6" eb="8">
      <t>タイショウ</t>
    </rPh>
    <phoneticPr fontId="5"/>
  </si>
  <si>
    <t>50_今年度計画内容①</t>
    <rPh sb="3" eb="6">
      <t>コンネンド</t>
    </rPh>
    <rPh sb="6" eb="8">
      <t>ケイカク</t>
    </rPh>
    <rPh sb="8" eb="10">
      <t>ナイヨウ</t>
    </rPh>
    <phoneticPr fontId="5"/>
  </si>
  <si>
    <t>51_今年度対象②</t>
    <rPh sb="3" eb="6">
      <t>コンネンド</t>
    </rPh>
    <rPh sb="6" eb="8">
      <t>タイショウ</t>
    </rPh>
    <phoneticPr fontId="5"/>
  </si>
  <si>
    <t>52_今年度計画内容②</t>
    <rPh sb="3" eb="6">
      <t>コンネンド</t>
    </rPh>
    <rPh sb="6" eb="8">
      <t>ケイカク</t>
    </rPh>
    <rPh sb="8" eb="10">
      <t>ナイヨウ</t>
    </rPh>
    <phoneticPr fontId="5"/>
  </si>
  <si>
    <t>53_今年度対象③</t>
    <rPh sb="3" eb="6">
      <t>コンネンド</t>
    </rPh>
    <rPh sb="6" eb="8">
      <t>タイショウ</t>
    </rPh>
    <phoneticPr fontId="5"/>
  </si>
  <si>
    <t>54_今年度計画内容③</t>
    <rPh sb="3" eb="6">
      <t>コンネンド</t>
    </rPh>
    <phoneticPr fontId="5"/>
  </si>
  <si>
    <t>25_原単位の名称</t>
    <rPh sb="3" eb="6">
      <t>ゲンタンイ</t>
    </rPh>
    <rPh sb="7" eb="9">
      <t>メイショウ</t>
    </rPh>
    <phoneticPr fontId="5"/>
  </si>
  <si>
    <t>電気の排出係数は、環境大臣及び経済産業大臣が公表する電気事業者ごとの排出係数（上段の基礎係数には「基礎排出係数」を、下段の調整係数には「調整後排出係数」を記入。指針「参考」参照。）を使用すること。また、電気事業者以外から供給された電気を使用している場合には電気事業者ごとの排出係数に相当する排出係数で、実測等に基づく適切な排出係数を使用すること。なお、これらの方法で算定できない場合は、環境大臣及び経済産業大臣が公表する代替値を使用すること。
「電気事業者①」は電力エナジーパートナーの係数を入力しており、調整係数には、メニューJ（残差）を入力しているので、契約しているメニューに応じて変更すること。
「電気事業者②」から「電気事業者⑥」は東京電力エナジーパートナー以外の電力会社と契約している場合に、契約している電力会社毎に係数を入力すること。</t>
    <rPh sb="0" eb="2">
      <t>デンキ</t>
    </rPh>
    <rPh sb="3" eb="5">
      <t>ハイシュツ</t>
    </rPh>
    <rPh sb="5" eb="7">
      <t>ケイスウ</t>
    </rPh>
    <rPh sb="9" eb="11">
      <t>カンキョウ</t>
    </rPh>
    <rPh sb="11" eb="13">
      <t>ダイジン</t>
    </rPh>
    <rPh sb="13" eb="14">
      <t>オヨ</t>
    </rPh>
    <rPh sb="15" eb="17">
      <t>ケイザイ</t>
    </rPh>
    <rPh sb="17" eb="19">
      <t>サンギョウ</t>
    </rPh>
    <rPh sb="19" eb="21">
      <t>ダイジン</t>
    </rPh>
    <rPh sb="22" eb="24">
      <t>コウヒョウ</t>
    </rPh>
    <rPh sb="26" eb="28">
      <t>デンキ</t>
    </rPh>
    <rPh sb="28" eb="31">
      <t>ジギョウシャ</t>
    </rPh>
    <rPh sb="34" eb="36">
      <t>ハイシュツ</t>
    </rPh>
    <rPh sb="36" eb="38">
      <t>ケイスウ</t>
    </rPh>
    <rPh sb="39" eb="41">
      <t>ジョウダン</t>
    </rPh>
    <rPh sb="42" eb="44">
      <t>キソ</t>
    </rPh>
    <rPh sb="44" eb="46">
      <t>ケイスウ</t>
    </rPh>
    <rPh sb="49" eb="51">
      <t>キソ</t>
    </rPh>
    <rPh sb="51" eb="53">
      <t>ハイシュツ</t>
    </rPh>
    <rPh sb="53" eb="55">
      <t>ケイスウ</t>
    </rPh>
    <rPh sb="58" eb="60">
      <t>カダン</t>
    </rPh>
    <rPh sb="61" eb="63">
      <t>チョウセイ</t>
    </rPh>
    <rPh sb="63" eb="65">
      <t>ケイスウ</t>
    </rPh>
    <rPh sb="68" eb="71">
      <t>チョウセイゴ</t>
    </rPh>
    <rPh sb="71" eb="73">
      <t>ハイシュツ</t>
    </rPh>
    <rPh sb="73" eb="75">
      <t>ケイスウ</t>
    </rPh>
    <rPh sb="77" eb="79">
      <t>キニュウ</t>
    </rPh>
    <rPh sb="80" eb="82">
      <t>シシン</t>
    </rPh>
    <rPh sb="83" eb="85">
      <t>サンコウ</t>
    </rPh>
    <rPh sb="86" eb="88">
      <t>サンショウ</t>
    </rPh>
    <rPh sb="91" eb="93">
      <t>シヨウ</t>
    </rPh>
    <rPh sb="101" eb="103">
      <t>デンキ</t>
    </rPh>
    <rPh sb="103" eb="106">
      <t>ジギョウシャ</t>
    </rPh>
    <rPh sb="106" eb="108">
      <t>イガイ</t>
    </rPh>
    <rPh sb="110" eb="112">
      <t>キョウキュウ</t>
    </rPh>
    <rPh sb="115" eb="117">
      <t>デンキ</t>
    </rPh>
    <rPh sb="118" eb="120">
      <t>シヨウ</t>
    </rPh>
    <rPh sb="124" eb="126">
      <t>バアイ</t>
    </rPh>
    <rPh sb="128" eb="130">
      <t>デンキ</t>
    </rPh>
    <rPh sb="130" eb="133">
      <t>ジギョウシャ</t>
    </rPh>
    <rPh sb="136" eb="138">
      <t>ハイシュツ</t>
    </rPh>
    <rPh sb="141" eb="143">
      <t>ソウトウ</t>
    </rPh>
    <rPh sb="145" eb="147">
      <t>ハイシュツ</t>
    </rPh>
    <rPh sb="147" eb="149">
      <t>ケイスウ</t>
    </rPh>
    <rPh sb="151" eb="153">
      <t>ジッソク</t>
    </rPh>
    <rPh sb="153" eb="154">
      <t>トウ</t>
    </rPh>
    <rPh sb="155" eb="156">
      <t>モト</t>
    </rPh>
    <rPh sb="158" eb="160">
      <t>テキセツ</t>
    </rPh>
    <rPh sb="161" eb="163">
      <t>ハイシュツ</t>
    </rPh>
    <rPh sb="163" eb="165">
      <t>ケイスウ</t>
    </rPh>
    <rPh sb="166" eb="168">
      <t>シヨウ</t>
    </rPh>
    <rPh sb="180" eb="182">
      <t>ホウホウ</t>
    </rPh>
    <rPh sb="183" eb="185">
      <t>サンテイ</t>
    </rPh>
    <rPh sb="189" eb="191">
      <t>バアイ</t>
    </rPh>
    <rPh sb="193" eb="195">
      <t>カンキョウ</t>
    </rPh>
    <rPh sb="195" eb="197">
      <t>ダイジン</t>
    </rPh>
    <rPh sb="197" eb="198">
      <t>オヨ</t>
    </rPh>
    <rPh sb="199" eb="203">
      <t>ケイザイサンギョウ</t>
    </rPh>
    <rPh sb="203" eb="205">
      <t>ダイジン</t>
    </rPh>
    <rPh sb="206" eb="208">
      <t>コウヒョウ</t>
    </rPh>
    <rPh sb="223" eb="225">
      <t>デンキ</t>
    </rPh>
    <rPh sb="225" eb="228">
      <t>ジギョウシャ</t>
    </rPh>
    <rPh sb="231" eb="233">
      <t>デンリョク</t>
    </rPh>
    <rPh sb="243" eb="245">
      <t>ケイスウ</t>
    </rPh>
    <rPh sb="246" eb="248">
      <t>ニュウリョク</t>
    </rPh>
    <rPh sb="253" eb="255">
      <t>チョウセイ</t>
    </rPh>
    <rPh sb="255" eb="257">
      <t>ケイスウ</t>
    </rPh>
    <rPh sb="266" eb="268">
      <t>ザンサ</t>
    </rPh>
    <rPh sb="270" eb="272">
      <t>ニュウリョク</t>
    </rPh>
    <rPh sb="279" eb="281">
      <t>ケイヤク</t>
    </rPh>
    <rPh sb="290" eb="291">
      <t>オウ</t>
    </rPh>
    <rPh sb="293" eb="295">
      <t>ヘンコウ</t>
    </rPh>
    <rPh sb="302" eb="304">
      <t>デンキ</t>
    </rPh>
    <rPh sb="304" eb="307">
      <t>ジギョウシャ</t>
    </rPh>
    <rPh sb="312" eb="314">
      <t>デンキ</t>
    </rPh>
    <rPh sb="314" eb="317">
      <t>ジギョウシャ</t>
    </rPh>
    <rPh sb="361" eb="362">
      <t>ゴト</t>
    </rPh>
    <rPh sb="363" eb="365">
      <t>ケイスウ</t>
    </rPh>
    <rPh sb="366" eb="368">
      <t>ニュウリョク</t>
    </rPh>
    <phoneticPr fontId="4"/>
  </si>
  <si>
    <t>14_削減率（前年度比）</t>
    <rPh sb="3" eb="6">
      <t>サクゲンリツ</t>
    </rPh>
    <rPh sb="7" eb="11">
      <t>ゼンネンドヒ</t>
    </rPh>
    <phoneticPr fontId="5"/>
  </si>
  <si>
    <t>15_削減目標</t>
    <rPh sb="3" eb="5">
      <t>サクゲン</t>
    </rPh>
    <rPh sb="5" eb="7">
      <t>モクヒョウ</t>
    </rPh>
    <phoneticPr fontId="5"/>
  </si>
  <si>
    <t>（参考）排出合計（前々年度）</t>
    <rPh sb="1" eb="3">
      <t>サンコウ</t>
    </rPh>
    <rPh sb="4" eb="6">
      <t>ハイシュツ</t>
    </rPh>
    <rPh sb="6" eb="8">
      <t>ゴウケイ</t>
    </rPh>
    <rPh sb="9" eb="11">
      <t>ゼンゼン</t>
    </rPh>
    <rPh sb="11" eb="13">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</si>
</sst>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0_ "/>
    <numFmt numFmtId="178" formatCode="#,##0.0_ ;[Red]\-#,##0.0\ "/>
    <numFmt numFmtId="179" formatCode="#,##0;[Red]\-#,##0;"/>
    <numFmt numFmtId="180" formatCode="0.0000_ "/>
    <numFmt numFmtId="181" formatCode="0;0;"/>
    <numFmt numFmtId="182" formatCode="0.000_ "/>
    <numFmt numFmtId="183" formatCode="[$-411]ggge&quot;年&quot;m&quot;月&quot;d&quot;日&quot;;@"/>
  </numFmts>
  <fonts count="47" x14ac:knownFonts="1">
    <font>
      <sz val="10.5"/>
      <name val="ＭＳ 明朝"/>
      <family val="1"/>
      <charset val="128"/>
    </font>
    <font>
      <sz val="18"/>
      <color theme="3"/>
      <name val="游ゴシック Light"/>
      <family val="2"/>
      <charset val="128"/>
      <scheme val="major"/>
    </font>
    <font>
      <sz val="11"/>
      <name val="ＭＳ Ｐゴシック"/>
      <family val="3"/>
      <charset val="128"/>
    </font>
    <font>
      <sz val="6"/>
      <name val="游ゴシック"/>
      <family val="2"/>
      <charset val="128"/>
      <scheme val="minor"/>
    </font>
    <font>
      <sz val="6"/>
      <name val="ＭＳ Ｐゴシック"/>
      <family val="3"/>
      <charset val="128"/>
    </font>
    <font>
      <sz val="6"/>
      <name val="ＭＳ 明朝"/>
      <family val="1"/>
      <charset val="128"/>
    </font>
    <font>
      <sz val="12"/>
      <name val="ＭＳ 明朝"/>
      <family val="1"/>
      <charset val="128"/>
    </font>
    <font>
      <sz val="10"/>
      <name val="ＭＳ 明朝"/>
      <family val="1"/>
      <charset val="128"/>
    </font>
    <font>
      <sz val="11"/>
      <name val="ＭＳ 明朝"/>
      <family val="1"/>
      <charset val="128"/>
    </font>
    <font>
      <b/>
      <sz val="10.5"/>
      <name val="ＭＳ 明朝"/>
      <family val="1"/>
      <charset val="128"/>
    </font>
    <font>
      <sz val="10"/>
      <color rgb="FFFF0000"/>
      <name val="ＭＳ 明朝"/>
      <family val="1"/>
      <charset val="128"/>
    </font>
    <font>
      <b/>
      <sz val="10.5"/>
      <color theme="0"/>
      <name val="ＭＳ 明朝"/>
      <family val="1"/>
      <charset val="128"/>
    </font>
    <font>
      <sz val="10.5"/>
      <color theme="1"/>
      <name val="ＭＳ 明朝"/>
      <family val="1"/>
      <charset val="128"/>
    </font>
    <font>
      <sz val="11"/>
      <color theme="1"/>
      <name val="游ゴシック"/>
      <family val="3"/>
      <charset val="128"/>
      <scheme val="minor"/>
    </font>
    <font>
      <b/>
      <sz val="11"/>
      <name val="ＭＳ Ｐゴシック"/>
      <family val="3"/>
      <charset val="128"/>
    </font>
    <font>
      <sz val="14"/>
      <name val="ＭＳ Ｐゴシック"/>
      <family val="3"/>
      <charset val="128"/>
    </font>
    <font>
      <sz val="12"/>
      <name val="ＭＳ Ｐゴシック"/>
      <family val="3"/>
      <charset val="128"/>
    </font>
    <font>
      <b/>
      <sz val="12"/>
      <name val="ＭＳ Ｐゴシック"/>
      <family val="3"/>
      <charset val="128"/>
    </font>
    <font>
      <sz val="12"/>
      <name val="ＭＳ Ｐ明朝"/>
      <family val="1"/>
      <charset val="128"/>
    </font>
    <font>
      <b/>
      <sz val="10"/>
      <name val="ＭＳ Ｐゴシック"/>
      <family val="3"/>
      <charset val="128"/>
    </font>
    <font>
      <sz val="10.5"/>
      <name val="ＭＳ Ｐゴシック"/>
      <family val="3"/>
      <charset val="128"/>
    </font>
    <font>
      <b/>
      <sz val="9"/>
      <name val="ＭＳ Ｐゴシック"/>
      <family val="3"/>
      <charset val="128"/>
    </font>
    <font>
      <b/>
      <sz val="8"/>
      <name val="ＭＳ Ｐゴシック"/>
      <family val="3"/>
      <charset val="128"/>
    </font>
    <font>
      <b/>
      <sz val="10"/>
      <color indexed="10"/>
      <name val="ＭＳ Ｐゴシック"/>
      <family val="3"/>
      <charset val="128"/>
    </font>
    <font>
      <sz val="10"/>
      <name val="ＭＳ Ｐゴシック"/>
      <family val="3"/>
      <charset val="128"/>
    </font>
    <font>
      <b/>
      <sz val="10.5"/>
      <name val="ＭＳ Ｐゴシック"/>
      <family val="3"/>
      <charset val="128"/>
    </font>
    <font>
      <sz val="9"/>
      <name val="ＭＳ Ｐゴシック"/>
      <family val="3"/>
      <charset val="128"/>
    </font>
    <font>
      <i/>
      <sz val="10.5"/>
      <name val="ＭＳ Ｐゴシック"/>
      <family val="3"/>
      <charset val="128"/>
    </font>
    <font>
      <sz val="8"/>
      <color indexed="10"/>
      <name val="ＭＳ Ｐゴシック"/>
      <family val="3"/>
      <charset val="128"/>
    </font>
    <font>
      <b/>
      <sz val="14"/>
      <name val="ＭＳ Ｐゴシック"/>
      <family val="3"/>
      <charset val="128"/>
    </font>
    <font>
      <b/>
      <sz val="12"/>
      <color indexed="10"/>
      <name val="ＭＳ Ｐゴシック"/>
      <family val="3"/>
      <charset val="128"/>
    </font>
    <font>
      <b/>
      <sz val="7.5"/>
      <name val="ＭＳ Ｐゴシック"/>
      <family val="3"/>
      <charset val="128"/>
    </font>
    <font>
      <sz val="8"/>
      <name val="ＭＳ Ｐゴシック"/>
      <family val="3"/>
      <charset val="128"/>
    </font>
    <font>
      <sz val="7.5"/>
      <name val="ＭＳ Ｐゴシック"/>
      <family val="3"/>
      <charset val="128"/>
    </font>
    <font>
      <sz val="8"/>
      <name val="ＭＳ Ｐ明朝"/>
      <family val="1"/>
      <charset val="128"/>
    </font>
    <font>
      <sz val="11"/>
      <color rgb="FFFFFF00"/>
      <name val="游ゴシック"/>
      <family val="3"/>
      <charset val="128"/>
      <scheme val="minor"/>
    </font>
    <font>
      <b/>
      <sz val="11"/>
      <color indexed="10"/>
      <name val="ＭＳ Ｐゴシック"/>
      <family val="3"/>
      <charset val="128"/>
    </font>
    <font>
      <i/>
      <sz val="8"/>
      <name val="ＭＳ Ｐゴシック"/>
      <family val="3"/>
      <charset val="128"/>
    </font>
    <font>
      <b/>
      <sz val="11"/>
      <color rgb="FF0070C0"/>
      <name val="游ゴシック"/>
      <family val="3"/>
      <charset val="128"/>
      <scheme val="minor"/>
    </font>
    <font>
      <sz val="11"/>
      <color theme="0" tint="-0.34998626667073579"/>
      <name val="游ゴシック"/>
      <family val="3"/>
      <charset val="128"/>
      <scheme val="minor"/>
    </font>
    <font>
      <sz val="14"/>
      <name val="ＭＳ 明朝"/>
      <family val="1"/>
      <charset val="128"/>
    </font>
    <font>
      <b/>
      <sz val="12"/>
      <name val="ＭＳ 明朝"/>
      <family val="1"/>
      <charset val="128"/>
    </font>
    <font>
      <sz val="13"/>
      <name val="ＭＳ 明朝"/>
      <family val="1"/>
      <charset val="128"/>
    </font>
    <font>
      <sz val="12"/>
      <color theme="1"/>
      <name val="ＭＳ 明朝"/>
      <family val="1"/>
      <charset val="128"/>
    </font>
    <font>
      <sz val="14"/>
      <color theme="1"/>
      <name val="ＭＳ 明朝"/>
      <family val="1"/>
      <charset val="128"/>
    </font>
    <font>
      <sz val="13"/>
      <color theme="1"/>
      <name val="ＭＳ 明朝"/>
      <family val="1"/>
      <charset val="128"/>
    </font>
    <font>
      <sz val="10"/>
      <color theme="1"/>
      <name val="ＭＳ 明朝"/>
      <family val="1"/>
      <charset val="128"/>
    </font>
  </fonts>
  <fills count="12">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rgb="FFFF0000"/>
        <bgColor indexed="64"/>
      </patternFill>
    </fill>
    <fill>
      <patternFill patternType="solid">
        <fgColor indexed="13"/>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7" tint="0.79998168889431442"/>
        <bgColor indexed="64"/>
      </patternFill>
    </fill>
  </fills>
  <borders count="11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4" tint="0.39997558519241921"/>
      </left>
      <right style="thin">
        <color theme="4" tint="0.39997558519241921"/>
      </right>
      <top style="thin">
        <color theme="4" tint="0.39997558519241921"/>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hair">
        <color indexed="64"/>
      </top>
      <bottom/>
      <diagonal/>
    </border>
    <border>
      <left/>
      <right style="medium">
        <color indexed="64"/>
      </right>
      <top style="hair">
        <color indexed="64"/>
      </top>
      <bottom/>
      <diagonal/>
    </border>
    <border>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diagonalUp="1">
      <left style="medium">
        <color indexed="64"/>
      </left>
      <right style="medium">
        <color indexed="64"/>
      </right>
      <top style="medium">
        <color indexed="64"/>
      </top>
      <bottom style="medium">
        <color indexed="64"/>
      </bottom>
      <diagonal style="thin">
        <color indexed="64"/>
      </diagonal>
    </border>
    <border>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diagonalUp="1">
      <left style="medium">
        <color indexed="64"/>
      </left>
      <right style="medium">
        <color indexed="64"/>
      </right>
      <top/>
      <bottom style="medium">
        <color indexed="64"/>
      </bottom>
      <diagonal style="thin">
        <color indexed="64"/>
      </diagonal>
    </border>
    <border diagonalUp="1">
      <left style="medium">
        <color indexed="64"/>
      </left>
      <right/>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diagonalUp="1">
      <left style="medium">
        <color indexed="64"/>
      </left>
      <right style="medium">
        <color indexed="64"/>
      </right>
      <top style="medium">
        <color indexed="64"/>
      </top>
      <bottom/>
      <diagonal style="thin">
        <color indexed="64"/>
      </diagonal>
    </border>
    <border diagonalUp="1">
      <left style="thin">
        <color indexed="64"/>
      </left>
      <right style="medium">
        <color indexed="64"/>
      </right>
      <top/>
      <bottom/>
      <diagonal style="thin">
        <color indexed="64"/>
      </diagonal>
    </border>
    <border diagonalUp="1">
      <left style="medium">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diagonalUp="1">
      <left style="thin">
        <color indexed="64"/>
      </left>
      <right style="medium">
        <color indexed="64"/>
      </right>
      <top style="medium">
        <color indexed="64"/>
      </top>
      <bottom/>
      <diagonal style="thin">
        <color indexed="64"/>
      </diagonal>
    </border>
    <border diagonalUp="1">
      <left style="medium">
        <color indexed="64"/>
      </left>
      <right style="medium">
        <color indexed="64"/>
      </right>
      <top/>
      <bottom style="thin">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medium">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style="thin">
        <color indexed="64"/>
      </right>
      <top style="thin">
        <color indexed="64"/>
      </top>
      <bottom style="medium">
        <color indexed="64"/>
      </bottom>
      <diagonal/>
    </border>
    <border diagonalUp="1">
      <left style="medium">
        <color indexed="64"/>
      </left>
      <right style="medium">
        <color indexed="64"/>
      </right>
      <top/>
      <bottom/>
      <diagonal style="thin">
        <color indexed="64"/>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style="dotted">
        <color indexed="64"/>
      </right>
      <top/>
      <bottom/>
      <diagonal/>
    </border>
    <border>
      <left style="dotted">
        <color indexed="64"/>
      </left>
      <right style="thin">
        <color indexed="64"/>
      </right>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alignment vertical="center"/>
    </xf>
    <xf numFmtId="0" fontId="2" fillId="0" borderId="0"/>
    <xf numFmtId="0" fontId="13" fillId="0" borderId="0">
      <alignment vertical="center"/>
    </xf>
    <xf numFmtId="38" fontId="13" fillId="0" borderId="0" applyFont="0" applyFill="0" applyBorder="0" applyAlignment="0" applyProtection="0">
      <alignment vertical="center"/>
    </xf>
  </cellStyleXfs>
  <cellXfs count="701">
    <xf numFmtId="0" fontId="0" fillId="0" borderId="0" xfId="0">
      <alignment vertical="center"/>
    </xf>
    <xf numFmtId="0" fontId="9" fillId="0" borderId="0" xfId="0" applyFont="1">
      <alignment vertical="center"/>
    </xf>
    <xf numFmtId="0" fontId="0" fillId="0" borderId="0" xfId="0" applyFill="1">
      <alignment vertical="center"/>
    </xf>
    <xf numFmtId="0" fontId="9" fillId="0" borderId="17" xfId="0" applyFont="1" applyFill="1" applyBorder="1">
      <alignment vertical="center"/>
    </xf>
    <xf numFmtId="0" fontId="0" fillId="0" borderId="17" xfId="0" applyFont="1" applyFill="1" applyBorder="1">
      <alignment vertical="center"/>
    </xf>
    <xf numFmtId="0" fontId="0" fillId="0" borderId="16" xfId="0" applyFont="1" applyFill="1" applyBorder="1">
      <alignment vertical="center"/>
    </xf>
    <xf numFmtId="0" fontId="0" fillId="0" borderId="0" xfId="0" applyAlignment="1">
      <alignment vertical="center"/>
    </xf>
    <xf numFmtId="0" fontId="0" fillId="0" borderId="13" xfId="0" applyBorder="1" applyAlignment="1">
      <alignment horizontal="center" vertical="center"/>
    </xf>
    <xf numFmtId="0" fontId="0" fillId="0" borderId="0" xfId="0" applyBorder="1">
      <alignment vertical="center"/>
    </xf>
    <xf numFmtId="0" fontId="13" fillId="0" borderId="0" xfId="2">
      <alignment vertical="center"/>
    </xf>
    <xf numFmtId="0" fontId="13" fillId="0" borderId="0" xfId="2" applyFill="1">
      <alignment vertical="center"/>
    </xf>
    <xf numFmtId="38" fontId="16" fillId="3" borderId="13" xfId="3" applyFont="1" applyFill="1" applyBorder="1" applyAlignment="1" applyProtection="1">
      <alignment vertical="center" wrapText="1"/>
      <protection locked="0"/>
    </xf>
    <xf numFmtId="38" fontId="16" fillId="3" borderId="1" xfId="3" applyFont="1" applyFill="1" applyBorder="1" applyAlignment="1" applyProtection="1">
      <alignment vertical="center" wrapText="1"/>
      <protection locked="0"/>
    </xf>
    <xf numFmtId="177" fontId="16" fillId="3" borderId="41" xfId="2" applyNumberFormat="1" applyFont="1" applyFill="1" applyBorder="1" applyAlignment="1" applyProtection="1">
      <alignment horizontal="center" vertical="center" wrapText="1"/>
      <protection locked="0"/>
    </xf>
    <xf numFmtId="38" fontId="16" fillId="3" borderId="14" xfId="3" applyFont="1" applyFill="1" applyBorder="1" applyAlignment="1" applyProtection="1">
      <alignment vertical="center" wrapText="1"/>
      <protection locked="0"/>
    </xf>
    <xf numFmtId="0" fontId="21" fillId="3" borderId="45" xfId="2" applyFont="1" applyFill="1" applyBorder="1" applyAlignment="1" applyProtection="1">
      <alignment horizontal="center" vertical="center" wrapText="1"/>
      <protection locked="0"/>
    </xf>
    <xf numFmtId="177" fontId="16" fillId="3" borderId="45" xfId="2" applyNumberFormat="1" applyFont="1" applyFill="1" applyBorder="1" applyAlignment="1" applyProtection="1">
      <alignment horizontal="center" vertical="center" wrapText="1"/>
      <protection locked="0"/>
    </xf>
    <xf numFmtId="0" fontId="19" fillId="3" borderId="46" xfId="2" applyFont="1" applyFill="1" applyBorder="1" applyAlignment="1" applyProtection="1">
      <alignment horizontal="center" vertical="center" wrapText="1"/>
      <protection locked="0"/>
    </xf>
    <xf numFmtId="0" fontId="21" fillId="3" borderId="41" xfId="2" applyFont="1" applyFill="1" applyBorder="1" applyAlignment="1" applyProtection="1">
      <alignment horizontal="center" vertical="center" wrapText="1"/>
      <protection locked="0"/>
    </xf>
    <xf numFmtId="0" fontId="21" fillId="3" borderId="35" xfId="2" applyFont="1" applyFill="1" applyBorder="1" applyAlignment="1" applyProtection="1">
      <alignment horizontal="center" vertical="center" wrapText="1"/>
      <protection locked="0"/>
    </xf>
    <xf numFmtId="177" fontId="16" fillId="3" borderId="52" xfId="2" applyNumberFormat="1" applyFont="1" applyFill="1" applyBorder="1" applyAlignment="1" applyProtection="1">
      <alignment horizontal="center" vertical="center" wrapText="1"/>
      <protection locked="0"/>
    </xf>
    <xf numFmtId="0" fontId="19" fillId="3" borderId="51" xfId="2" applyFont="1" applyFill="1" applyBorder="1" applyAlignment="1" applyProtection="1">
      <alignment horizontal="center" vertical="center" wrapText="1"/>
      <protection locked="0"/>
    </xf>
    <xf numFmtId="38" fontId="16" fillId="3" borderId="31" xfId="3" applyFont="1" applyFill="1" applyBorder="1" applyAlignment="1" applyProtection="1">
      <alignment vertical="center" wrapText="1"/>
      <protection locked="0"/>
    </xf>
    <xf numFmtId="38" fontId="16" fillId="3" borderId="41" xfId="3" applyFont="1" applyFill="1" applyBorder="1" applyAlignment="1" applyProtection="1">
      <alignment vertical="center" wrapText="1"/>
      <protection locked="0"/>
    </xf>
    <xf numFmtId="38" fontId="16" fillId="3" borderId="38" xfId="3" applyFont="1" applyFill="1" applyBorder="1" applyAlignment="1" applyProtection="1">
      <alignment vertical="center" wrapText="1"/>
      <protection locked="0"/>
    </xf>
    <xf numFmtId="38" fontId="16" fillId="3" borderId="46" xfId="3" applyFont="1" applyFill="1" applyBorder="1" applyAlignment="1" applyProtection="1">
      <alignment vertical="center" wrapText="1"/>
      <protection locked="0"/>
    </xf>
    <xf numFmtId="38" fontId="27" fillId="3" borderId="30" xfId="3" applyFont="1" applyFill="1" applyBorder="1" applyAlignment="1" applyProtection="1">
      <alignment horizontal="center" vertical="center" wrapText="1"/>
      <protection locked="0"/>
    </xf>
    <xf numFmtId="0" fontId="26" fillId="0" borderId="28" xfId="2" applyFont="1" applyFill="1" applyBorder="1" applyAlignment="1">
      <alignment horizontal="center" vertical="center" wrapText="1"/>
    </xf>
    <xf numFmtId="0" fontId="26" fillId="0" borderId="26" xfId="2" applyFont="1" applyFill="1" applyBorder="1" applyAlignment="1">
      <alignment horizontal="center" vertical="center" wrapText="1"/>
    </xf>
    <xf numFmtId="0" fontId="26" fillId="0" borderId="30" xfId="2" applyFont="1" applyFill="1" applyBorder="1" applyAlignment="1">
      <alignment horizontal="center" vertical="center" wrapText="1"/>
    </xf>
    <xf numFmtId="0" fontId="26" fillId="0" borderId="63" xfId="2" applyFont="1" applyFill="1" applyBorder="1" applyAlignment="1">
      <alignment horizontal="center" vertical="center" wrapText="1"/>
    </xf>
    <xf numFmtId="0" fontId="26" fillId="0" borderId="64" xfId="2" applyFont="1" applyFill="1" applyBorder="1" applyAlignment="1">
      <alignment horizontal="center" vertical="center" wrapText="1"/>
    </xf>
    <xf numFmtId="176" fontId="32" fillId="0" borderId="13" xfId="2" applyNumberFormat="1" applyFont="1" applyFill="1" applyBorder="1" applyAlignment="1" applyProtection="1">
      <alignment vertical="center" wrapText="1"/>
    </xf>
    <xf numFmtId="0" fontId="22" fillId="0" borderId="35" xfId="2" applyFont="1" applyFill="1" applyBorder="1" applyAlignment="1">
      <alignment horizontal="center" vertical="center" wrapText="1"/>
    </xf>
    <xf numFmtId="176" fontId="34" fillId="0" borderId="36" xfId="2" applyNumberFormat="1" applyFont="1" applyFill="1" applyBorder="1" applyAlignment="1" applyProtection="1">
      <alignment vertical="center" wrapText="1"/>
    </xf>
    <xf numFmtId="176" fontId="32" fillId="3" borderId="13" xfId="2" applyNumberFormat="1" applyFont="1" applyFill="1" applyBorder="1" applyAlignment="1" applyProtection="1">
      <alignment vertical="center" wrapText="1"/>
      <protection locked="0"/>
    </xf>
    <xf numFmtId="0" fontId="22" fillId="0" borderId="65" xfId="2" applyFont="1" applyFill="1" applyBorder="1" applyAlignment="1">
      <alignment horizontal="center" vertical="center" wrapText="1"/>
    </xf>
    <xf numFmtId="176" fontId="34" fillId="0" borderId="47" xfId="3" applyNumberFormat="1" applyFont="1" applyFill="1" applyBorder="1" applyAlignment="1">
      <alignment vertical="center" wrapText="1"/>
    </xf>
    <xf numFmtId="179" fontId="32" fillId="0" borderId="37" xfId="2" applyNumberFormat="1" applyFont="1" applyFill="1" applyBorder="1">
      <alignment vertical="center"/>
    </xf>
    <xf numFmtId="179" fontId="32" fillId="0" borderId="37" xfId="3" applyNumberFormat="1" applyFont="1" applyFill="1" applyBorder="1">
      <alignment vertical="center"/>
    </xf>
    <xf numFmtId="0" fontId="13" fillId="6" borderId="0" xfId="2" applyFill="1">
      <alignment vertical="center"/>
    </xf>
    <xf numFmtId="176" fontId="32" fillId="0" borderId="1" xfId="2" applyNumberFormat="1" applyFont="1" applyFill="1" applyBorder="1" applyAlignment="1" applyProtection="1">
      <alignment vertical="center" wrapText="1"/>
    </xf>
    <xf numFmtId="0" fontId="22" fillId="0" borderId="39" xfId="2" applyFont="1" applyFill="1" applyBorder="1" applyAlignment="1">
      <alignment horizontal="center" vertical="center" wrapText="1"/>
    </xf>
    <xf numFmtId="176" fontId="34" fillId="0" borderId="36" xfId="3" applyNumberFormat="1" applyFont="1" applyFill="1" applyBorder="1" applyAlignment="1">
      <alignment vertical="center" wrapText="1"/>
    </xf>
    <xf numFmtId="176" fontId="32" fillId="3" borderId="1" xfId="2" applyNumberFormat="1" applyFont="1" applyFill="1" applyBorder="1" applyAlignment="1" applyProtection="1">
      <alignment vertical="center" wrapText="1"/>
      <protection locked="0"/>
    </xf>
    <xf numFmtId="0" fontId="22" fillId="0" borderId="42" xfId="2" applyFont="1" applyFill="1" applyBorder="1" applyAlignment="1">
      <alignment horizontal="center" vertical="center" wrapText="1"/>
    </xf>
    <xf numFmtId="179" fontId="32" fillId="0" borderId="38" xfId="2" applyNumberFormat="1" applyFont="1" applyFill="1" applyBorder="1">
      <alignment vertical="center"/>
    </xf>
    <xf numFmtId="179" fontId="32" fillId="0" borderId="41" xfId="2" applyNumberFormat="1" applyFont="1" applyFill="1" applyBorder="1">
      <alignment vertical="center"/>
    </xf>
    <xf numFmtId="0" fontId="35" fillId="6" borderId="0" xfId="2" applyFont="1" applyFill="1">
      <alignment vertical="center"/>
    </xf>
    <xf numFmtId="176" fontId="32" fillId="0" borderId="1" xfId="3" applyNumberFormat="1" applyFont="1" applyFill="1" applyBorder="1" applyAlignment="1" applyProtection="1">
      <alignment vertical="center" wrapText="1"/>
    </xf>
    <xf numFmtId="176" fontId="32" fillId="3" borderId="1" xfId="3" applyNumberFormat="1" applyFont="1" applyFill="1" applyBorder="1" applyAlignment="1" applyProtection="1">
      <alignment vertical="center" wrapText="1"/>
      <protection locked="0"/>
    </xf>
    <xf numFmtId="176" fontId="32" fillId="0" borderId="14" xfId="3" applyNumberFormat="1" applyFont="1" applyFill="1" applyBorder="1" applyAlignment="1" applyProtection="1">
      <alignment vertical="center" wrapText="1"/>
    </xf>
    <xf numFmtId="0" fontId="22" fillId="0" borderId="45" xfId="2" applyFont="1" applyFill="1" applyBorder="1" applyAlignment="1">
      <alignment horizontal="center" vertical="center" wrapText="1"/>
    </xf>
    <xf numFmtId="176" fontId="34" fillId="0" borderId="46" xfId="3" applyNumberFormat="1" applyFont="1" applyFill="1" applyBorder="1" applyAlignment="1">
      <alignment vertical="center" wrapText="1"/>
    </xf>
    <xf numFmtId="176" fontId="32" fillId="3" borderId="14" xfId="3" applyNumberFormat="1" applyFont="1" applyFill="1" applyBorder="1" applyAlignment="1" applyProtection="1">
      <alignment vertical="center" wrapText="1"/>
      <protection locked="0"/>
    </xf>
    <xf numFmtId="0" fontId="22" fillId="0" borderId="68" xfId="2" applyFont="1" applyFill="1" applyBorder="1" applyAlignment="1">
      <alignment horizontal="center" vertical="center" wrapText="1"/>
    </xf>
    <xf numFmtId="176" fontId="34" fillId="0" borderId="44" xfId="3" applyNumberFormat="1" applyFont="1" applyFill="1" applyBorder="1" applyAlignment="1">
      <alignment vertical="center" wrapText="1"/>
    </xf>
    <xf numFmtId="176" fontId="34" fillId="0" borderId="41" xfId="3" applyNumberFormat="1" applyFont="1" applyFill="1" applyBorder="1" applyAlignment="1">
      <alignment vertical="center" wrapText="1"/>
    </xf>
    <xf numFmtId="176" fontId="34" fillId="0" borderId="43" xfId="3" applyNumberFormat="1" applyFont="1" applyFill="1" applyBorder="1" applyAlignment="1">
      <alignment vertical="center" wrapText="1"/>
    </xf>
    <xf numFmtId="179" fontId="32" fillId="0" borderId="46" xfId="2" applyNumberFormat="1" applyFont="1" applyFill="1" applyBorder="1">
      <alignment vertical="center"/>
    </xf>
    <xf numFmtId="176" fontId="32" fillId="0" borderId="65" xfId="3" applyNumberFormat="1" applyFont="1" applyFill="1" applyBorder="1" applyAlignment="1" applyProtection="1">
      <alignment vertical="center" wrapText="1"/>
    </xf>
    <xf numFmtId="176" fontId="32" fillId="3" borderId="13" xfId="3" applyNumberFormat="1" applyFont="1" applyFill="1" applyBorder="1" applyAlignment="1" applyProtection="1">
      <alignment vertical="center" wrapText="1"/>
      <protection locked="0"/>
    </xf>
    <xf numFmtId="176" fontId="32" fillId="0" borderId="68" xfId="3" applyNumberFormat="1" applyFont="1" applyFill="1" applyBorder="1" applyAlignment="1" applyProtection="1">
      <alignment vertical="center" wrapText="1"/>
    </xf>
    <xf numFmtId="176" fontId="34" fillId="0" borderId="38" xfId="3" applyNumberFormat="1" applyFont="1" applyFill="1" applyBorder="1" applyAlignment="1">
      <alignment vertical="center" wrapText="1"/>
    </xf>
    <xf numFmtId="176" fontId="32" fillId="3" borderId="15" xfId="3" applyNumberFormat="1" applyFont="1" applyFill="1" applyBorder="1" applyAlignment="1" applyProtection="1">
      <alignment vertical="center" wrapText="1"/>
      <protection locked="0"/>
    </xf>
    <xf numFmtId="0" fontId="22" fillId="0" borderId="69" xfId="2" applyFont="1" applyFill="1" applyBorder="1" applyAlignment="1">
      <alignment horizontal="center" vertical="center" wrapText="1"/>
    </xf>
    <xf numFmtId="176" fontId="34" fillId="0" borderId="70" xfId="3" applyNumberFormat="1" applyFont="1" applyFill="1" applyBorder="1" applyAlignment="1">
      <alignment vertical="center" wrapText="1"/>
    </xf>
    <xf numFmtId="176" fontId="32" fillId="0" borderId="13" xfId="3" applyNumberFormat="1" applyFont="1" applyFill="1" applyBorder="1" applyAlignment="1" applyProtection="1">
      <alignment vertical="center" wrapText="1"/>
    </xf>
    <xf numFmtId="181" fontId="22" fillId="0" borderId="39" xfId="2" applyNumberFormat="1" applyFont="1" applyFill="1" applyBorder="1" applyAlignment="1" applyProtection="1">
      <alignment horizontal="center" vertical="center" wrapText="1"/>
    </xf>
    <xf numFmtId="181" fontId="22" fillId="0" borderId="68" xfId="2" applyNumberFormat="1" applyFont="1" applyFill="1" applyBorder="1" applyAlignment="1" applyProtection="1">
      <alignment horizontal="center" vertical="center" wrapText="1"/>
    </xf>
    <xf numFmtId="181" fontId="22" fillId="0" borderId="23" xfId="2" applyNumberFormat="1" applyFont="1" applyFill="1" applyBorder="1" applyAlignment="1" applyProtection="1">
      <alignment horizontal="center" vertical="center" wrapText="1"/>
    </xf>
    <xf numFmtId="181" fontId="22" fillId="0" borderId="42" xfId="2" applyNumberFormat="1" applyFont="1" applyFill="1" applyBorder="1" applyAlignment="1" applyProtection="1">
      <alignment horizontal="center" vertical="center" wrapText="1"/>
    </xf>
    <xf numFmtId="176" fontId="32" fillId="0" borderId="73" xfId="2" applyNumberFormat="1" applyFont="1" applyFill="1" applyBorder="1" applyAlignment="1" applyProtection="1">
      <alignment vertical="center" wrapText="1"/>
    </xf>
    <xf numFmtId="181" fontId="22" fillId="0" borderId="52" xfId="2" applyNumberFormat="1" applyFont="1" applyFill="1" applyBorder="1" applyAlignment="1">
      <alignment horizontal="center" vertical="center" wrapText="1"/>
    </xf>
    <xf numFmtId="176" fontId="34" fillId="0" borderId="51" xfId="3" applyNumberFormat="1" applyFont="1" applyFill="1" applyBorder="1" applyAlignment="1">
      <alignment vertical="center" wrapText="1"/>
    </xf>
    <xf numFmtId="176" fontId="32" fillId="3" borderId="73" xfId="2" applyNumberFormat="1" applyFont="1" applyFill="1" applyBorder="1" applyAlignment="1" applyProtection="1">
      <alignment vertical="center" wrapText="1"/>
      <protection locked="0"/>
    </xf>
    <xf numFmtId="181" fontId="22" fillId="0" borderId="63" xfId="2" applyNumberFormat="1" applyFont="1" applyFill="1" applyBorder="1" applyAlignment="1">
      <alignment horizontal="center" vertical="center" wrapText="1"/>
    </xf>
    <xf numFmtId="176" fontId="34" fillId="0" borderId="74" xfId="3" applyNumberFormat="1" applyFont="1" applyFill="1" applyBorder="1" applyAlignment="1">
      <alignment vertical="center" wrapText="1"/>
    </xf>
    <xf numFmtId="179" fontId="32" fillId="0" borderId="51" xfId="2" applyNumberFormat="1" applyFont="1" applyFill="1" applyBorder="1">
      <alignment vertical="center"/>
    </xf>
    <xf numFmtId="176" fontId="22" fillId="0" borderId="31" xfId="2" applyNumberFormat="1" applyFont="1" applyFill="1" applyBorder="1">
      <alignment vertical="center"/>
    </xf>
    <xf numFmtId="0" fontId="22" fillId="0" borderId="23" xfId="2" applyFont="1" applyFill="1" applyBorder="1" applyAlignment="1">
      <alignment horizontal="center" vertical="center" wrapText="1"/>
    </xf>
    <xf numFmtId="176" fontId="34" fillId="0" borderId="76" xfId="3" applyNumberFormat="1" applyFont="1" applyFill="1" applyBorder="1" applyAlignment="1">
      <alignment vertical="center" wrapText="1"/>
    </xf>
    <xf numFmtId="176" fontId="32" fillId="3" borderId="15" xfId="2" applyNumberFormat="1" applyFont="1" applyFill="1" applyBorder="1" applyAlignment="1" applyProtection="1">
      <alignment vertical="center" wrapText="1"/>
      <protection locked="0"/>
    </xf>
    <xf numFmtId="176" fontId="34" fillId="0" borderId="77" xfId="3" applyNumberFormat="1" applyFont="1" applyFill="1" applyBorder="1" applyAlignment="1">
      <alignment vertical="center" wrapText="1"/>
    </xf>
    <xf numFmtId="176" fontId="34" fillId="0" borderId="78" xfId="3" applyNumberFormat="1" applyFont="1" applyFill="1" applyBorder="1" applyAlignment="1">
      <alignment vertical="center" wrapText="1"/>
    </xf>
    <xf numFmtId="179" fontId="32" fillId="3" borderId="1" xfId="2" applyNumberFormat="1" applyFont="1" applyFill="1" applyBorder="1" applyAlignment="1" applyProtection="1">
      <alignment vertical="center" wrapText="1"/>
      <protection locked="0"/>
    </xf>
    <xf numFmtId="176" fontId="34" fillId="0" borderId="79" xfId="3" applyNumberFormat="1" applyFont="1" applyFill="1" applyBorder="1" applyAlignment="1">
      <alignment vertical="center" wrapText="1"/>
    </xf>
    <xf numFmtId="179" fontId="32" fillId="0" borderId="36" xfId="2" applyNumberFormat="1" applyFont="1" applyFill="1" applyBorder="1">
      <alignment vertical="center"/>
    </xf>
    <xf numFmtId="176" fontId="34" fillId="0" borderId="59" xfId="3" applyNumberFormat="1" applyFont="1" applyFill="1" applyBorder="1" applyAlignment="1">
      <alignment vertical="center" wrapText="1"/>
    </xf>
    <xf numFmtId="176" fontId="32" fillId="3" borderId="14" xfId="2" applyNumberFormat="1" applyFont="1" applyFill="1" applyBorder="1" applyAlignment="1" applyProtection="1">
      <alignment vertical="center" wrapText="1"/>
      <protection locked="0"/>
    </xf>
    <xf numFmtId="179" fontId="22" fillId="0" borderId="29" xfId="2" applyNumberFormat="1" applyFont="1" applyFill="1" applyBorder="1">
      <alignment vertical="center"/>
    </xf>
    <xf numFmtId="0" fontId="22" fillId="0" borderId="66" xfId="2" applyFont="1" applyFill="1" applyBorder="1" applyAlignment="1" applyProtection="1">
      <alignment horizontal="left" vertical="center"/>
      <protection locked="0"/>
    </xf>
    <xf numFmtId="0" fontId="14" fillId="0" borderId="0" xfId="2" applyFont="1" applyFill="1" applyAlignment="1">
      <alignment vertical="top" wrapText="1"/>
    </xf>
    <xf numFmtId="0" fontId="36" fillId="0" borderId="0" xfId="2" applyFont="1" applyFill="1" applyAlignment="1">
      <alignment vertical="top" wrapText="1"/>
    </xf>
    <xf numFmtId="0" fontId="22" fillId="0" borderId="42" xfId="2" applyFont="1" applyFill="1" applyBorder="1" applyAlignment="1" applyProtection="1">
      <alignment horizontal="left" vertical="center"/>
      <protection locked="0"/>
    </xf>
    <xf numFmtId="0" fontId="22" fillId="0" borderId="35" xfId="2" applyFont="1" applyFill="1" applyBorder="1" applyAlignment="1" applyProtection="1">
      <alignment horizontal="left" vertical="center"/>
      <protection locked="0"/>
    </xf>
    <xf numFmtId="0" fontId="22" fillId="0" borderId="39" xfId="2" applyFont="1" applyFill="1" applyBorder="1" applyAlignment="1" applyProtection="1">
      <alignment horizontal="left" vertical="center"/>
      <protection locked="0"/>
    </xf>
    <xf numFmtId="0" fontId="32" fillId="7" borderId="34" xfId="2" applyFont="1" applyFill="1" applyBorder="1" applyProtection="1">
      <alignment vertical="center"/>
      <protection locked="0"/>
    </xf>
    <xf numFmtId="0" fontId="32" fillId="7" borderId="43" xfId="2" applyFont="1" applyFill="1" applyBorder="1" applyProtection="1">
      <alignment vertical="center"/>
      <protection locked="0"/>
    </xf>
    <xf numFmtId="0" fontId="32" fillId="7" borderId="47" xfId="2" applyFont="1" applyFill="1" applyBorder="1" applyProtection="1">
      <alignment vertical="center"/>
      <protection locked="0"/>
    </xf>
    <xf numFmtId="176" fontId="34" fillId="0" borderId="87" xfId="3" applyNumberFormat="1" applyFont="1" applyFill="1" applyBorder="1" applyAlignment="1" applyProtection="1">
      <alignment vertical="center" wrapText="1"/>
    </xf>
    <xf numFmtId="176" fontId="32" fillId="0" borderId="87" xfId="2" applyNumberFormat="1" applyFont="1" applyFill="1" applyBorder="1" applyAlignment="1">
      <alignment horizontal="right" vertical="center" wrapText="1"/>
    </xf>
    <xf numFmtId="0" fontId="37" fillId="3" borderId="15" xfId="2" applyFont="1" applyFill="1" applyBorder="1" applyAlignment="1" applyProtection="1">
      <alignment horizontal="center" vertical="center" wrapText="1"/>
      <protection locked="0"/>
    </xf>
    <xf numFmtId="176" fontId="32" fillId="0" borderId="74" xfId="2" applyNumberFormat="1" applyFont="1" applyFill="1" applyBorder="1" applyAlignment="1">
      <alignment horizontal="left" vertical="center" wrapText="1"/>
    </xf>
    <xf numFmtId="179" fontId="32" fillId="0" borderId="70" xfId="2" applyNumberFormat="1" applyFont="1" applyFill="1" applyBorder="1" applyAlignment="1">
      <alignment horizontal="right" vertical="center" wrapText="1"/>
    </xf>
    <xf numFmtId="179" fontId="32" fillId="0" borderId="38" xfId="2" applyNumberFormat="1" applyFont="1" applyFill="1" applyBorder="1" applyAlignment="1">
      <alignment horizontal="right" vertical="center" wrapText="1"/>
    </xf>
    <xf numFmtId="179" fontId="32" fillId="0" borderId="31" xfId="2" applyNumberFormat="1" applyFont="1" applyFill="1" applyBorder="1" applyAlignment="1">
      <alignment horizontal="right" vertical="center" wrapText="1"/>
    </xf>
    <xf numFmtId="179" fontId="22" fillId="0" borderId="37" xfId="2" applyNumberFormat="1" applyFont="1" applyFill="1" applyBorder="1">
      <alignment vertical="center"/>
    </xf>
    <xf numFmtId="179" fontId="22" fillId="0" borderId="27" xfId="2" applyNumberFormat="1" applyFont="1" applyFill="1" applyBorder="1">
      <alignment vertical="center"/>
    </xf>
    <xf numFmtId="0" fontId="24" fillId="0" borderId="0" xfId="2" applyFont="1" applyFill="1">
      <alignment vertical="center"/>
    </xf>
    <xf numFmtId="0" fontId="13" fillId="0" borderId="0" xfId="2" applyFill="1" applyAlignment="1">
      <alignment vertical="top"/>
    </xf>
    <xf numFmtId="0" fontId="24" fillId="0" borderId="67" xfId="2" applyFont="1" applyFill="1" applyBorder="1">
      <alignment vertical="center"/>
    </xf>
    <xf numFmtId="0" fontId="24" fillId="0" borderId="40" xfId="2" applyFont="1" applyFill="1" applyBorder="1">
      <alignment vertical="center"/>
    </xf>
    <xf numFmtId="0" fontId="24" fillId="0" borderId="28" xfId="2" applyFont="1" applyFill="1" applyBorder="1">
      <alignment vertical="center"/>
    </xf>
    <xf numFmtId="0" fontId="24" fillId="0" borderId="27" xfId="2" applyFont="1" applyFill="1" applyBorder="1">
      <alignment vertical="center"/>
    </xf>
    <xf numFmtId="0" fontId="24" fillId="0" borderId="62" xfId="2" applyFont="1" applyFill="1" applyBorder="1">
      <alignment vertical="center"/>
    </xf>
    <xf numFmtId="0" fontId="13" fillId="0" borderId="0" xfId="2" applyFill="1" applyBorder="1">
      <alignment vertical="center"/>
    </xf>
    <xf numFmtId="0" fontId="13" fillId="0" borderId="0" xfId="2" applyFill="1" applyBorder="1" applyAlignment="1">
      <alignment vertical="center" wrapText="1"/>
    </xf>
    <xf numFmtId="182" fontId="38" fillId="0" borderId="0" xfId="2" applyNumberFormat="1" applyFont="1" applyFill="1" applyBorder="1" applyProtection="1">
      <alignment vertical="center"/>
      <protection locked="0"/>
    </xf>
    <xf numFmtId="179" fontId="32" fillId="0" borderId="0" xfId="2" applyNumberFormat="1" applyFont="1" applyFill="1" applyBorder="1">
      <alignment vertical="center"/>
    </xf>
    <xf numFmtId="0" fontId="24" fillId="0" borderId="62" xfId="2" applyFont="1" applyFill="1" applyBorder="1" applyAlignment="1" applyProtection="1">
      <alignment vertical="top" wrapText="1"/>
    </xf>
    <xf numFmtId="0" fontId="13" fillId="0" borderId="0" xfId="2" applyFill="1" applyBorder="1" applyProtection="1">
      <alignment vertical="center"/>
      <protection locked="0"/>
    </xf>
    <xf numFmtId="0" fontId="24" fillId="0" borderId="22" xfId="2" applyFont="1" applyFill="1" applyBorder="1" applyAlignment="1" applyProtection="1">
      <alignment vertical="top" wrapText="1"/>
    </xf>
    <xf numFmtId="0" fontId="13" fillId="0" borderId="0" xfId="2" applyFill="1" applyBorder="1" applyAlignment="1">
      <alignment horizontal="center" vertical="center"/>
    </xf>
    <xf numFmtId="0" fontId="24" fillId="0" borderId="27" xfId="2" applyFont="1" applyFill="1" applyBorder="1" applyAlignment="1" applyProtection="1">
      <alignment vertical="top" wrapText="1"/>
    </xf>
    <xf numFmtId="0" fontId="32" fillId="0" borderId="0" xfId="2" applyFont="1" applyFill="1" applyAlignment="1">
      <alignment vertical="top"/>
    </xf>
    <xf numFmtId="0" fontId="24" fillId="0" borderId="0" xfId="2" applyFont="1" applyFill="1" applyAlignment="1">
      <alignment vertical="top"/>
    </xf>
    <xf numFmtId="0" fontId="32" fillId="0" borderId="0" xfId="2" applyFont="1" applyFill="1" applyAlignment="1">
      <alignment horizontal="left" vertical="top"/>
    </xf>
    <xf numFmtId="0" fontId="32" fillId="0" borderId="0" xfId="2" applyFont="1" applyFill="1">
      <alignment vertical="center"/>
    </xf>
    <xf numFmtId="0" fontId="32" fillId="0" borderId="0" xfId="2" applyFont="1" applyFill="1" applyAlignment="1">
      <alignment vertical="top" wrapText="1"/>
    </xf>
    <xf numFmtId="0" fontId="12" fillId="5" borderId="96" xfId="0" applyFont="1" applyFill="1" applyBorder="1">
      <alignment vertical="center"/>
    </xf>
    <xf numFmtId="0" fontId="12" fillId="5" borderId="97" xfId="0" applyFont="1" applyFill="1" applyBorder="1">
      <alignment vertical="center"/>
    </xf>
    <xf numFmtId="0" fontId="11" fillId="4" borderId="18" xfId="0" applyFont="1" applyFill="1" applyBorder="1">
      <alignment vertical="center"/>
    </xf>
    <xf numFmtId="0" fontId="11" fillId="4" borderId="19" xfId="0" applyFont="1" applyFill="1" applyBorder="1">
      <alignment vertical="center"/>
    </xf>
    <xf numFmtId="0" fontId="11" fillId="4" borderId="98" xfId="0" applyFont="1" applyFill="1" applyBorder="1">
      <alignment vertical="center"/>
    </xf>
    <xf numFmtId="176" fontId="39" fillId="0" borderId="0" xfId="2" applyNumberFormat="1" applyFont="1" applyFill="1" applyBorder="1" applyProtection="1">
      <alignment vertical="center"/>
      <protection locked="0"/>
    </xf>
    <xf numFmtId="0" fontId="39" fillId="0" borderId="0" xfId="2" applyFont="1" applyFill="1" applyBorder="1" applyProtection="1">
      <alignment vertical="center"/>
      <protection locked="0"/>
    </xf>
    <xf numFmtId="0" fontId="11" fillId="4" borderId="0" xfId="0" applyFont="1" applyFill="1" applyBorder="1">
      <alignment vertical="center"/>
    </xf>
    <xf numFmtId="0" fontId="10" fillId="3" borderId="101" xfId="0" applyFont="1" applyFill="1" applyBorder="1" applyAlignment="1" applyProtection="1">
      <alignment vertical="center" wrapText="1"/>
      <protection locked="0"/>
    </xf>
    <xf numFmtId="0" fontId="24" fillId="0" borderId="104" xfId="2" applyFont="1" applyFill="1" applyBorder="1">
      <alignment vertical="center"/>
    </xf>
    <xf numFmtId="0" fontId="16" fillId="3" borderId="56" xfId="2" applyFont="1" applyFill="1" applyBorder="1" applyProtection="1">
      <alignment vertical="center"/>
      <protection locked="0"/>
    </xf>
    <xf numFmtId="0" fontId="16" fillId="3" borderId="40" xfId="2" applyFont="1" applyFill="1" applyBorder="1" applyProtection="1">
      <alignment vertical="center"/>
      <protection locked="0"/>
    </xf>
    <xf numFmtId="0" fontId="16" fillId="3" borderId="114" xfId="2" applyFont="1" applyFill="1" applyBorder="1" applyProtection="1">
      <alignment vertical="center"/>
      <protection locked="0"/>
    </xf>
    <xf numFmtId="0" fontId="44" fillId="3" borderId="0" xfId="1" applyFont="1" applyFill="1" applyBorder="1" applyAlignment="1" applyProtection="1">
      <alignment horizontal="center" vertical="center"/>
      <protection locked="0"/>
    </xf>
    <xf numFmtId="0" fontId="12" fillId="5" borderId="0" xfId="0" applyFont="1" applyFill="1" applyBorder="1">
      <alignment vertical="center"/>
    </xf>
    <xf numFmtId="0" fontId="11" fillId="4" borderId="0" xfId="0" applyFont="1" applyFill="1">
      <alignment vertical="center"/>
    </xf>
    <xf numFmtId="183" fontId="12" fillId="5" borderId="99" xfId="0" applyNumberFormat="1" applyFont="1" applyFill="1" applyBorder="1">
      <alignment vertical="center"/>
    </xf>
    <xf numFmtId="0" fontId="42" fillId="0" borderId="0" xfId="0" applyFont="1" applyBorder="1" applyProtection="1">
      <alignment vertical="center"/>
    </xf>
    <xf numFmtId="0" fontId="44" fillId="0" borderId="0" xfId="1" applyFont="1" applyFill="1" applyBorder="1" applyAlignment="1" applyProtection="1">
      <alignment horizontal="center" vertical="center"/>
    </xf>
    <xf numFmtId="0" fontId="44" fillId="2" borderId="0" xfId="1" applyFont="1" applyFill="1" applyBorder="1" applyAlignment="1" applyProtection="1">
      <alignment horizontal="left" vertical="center"/>
    </xf>
    <xf numFmtId="0" fontId="44" fillId="0" borderId="0" xfId="0" applyFont="1" applyProtection="1">
      <alignment vertical="center"/>
    </xf>
    <xf numFmtId="0" fontId="44" fillId="2" borderId="0" xfId="1" applyFont="1" applyFill="1" applyBorder="1" applyAlignment="1" applyProtection="1">
      <alignment vertical="center"/>
    </xf>
    <xf numFmtId="0" fontId="40" fillId="2" borderId="0" xfId="1" applyFont="1" applyFill="1" applyBorder="1" applyAlignment="1" applyProtection="1">
      <alignment vertical="center"/>
    </xf>
    <xf numFmtId="0" fontId="40" fillId="0" borderId="0" xfId="0" applyFont="1" applyFill="1" applyAlignment="1" applyProtection="1">
      <alignment horizontal="center" vertical="center"/>
    </xf>
    <xf numFmtId="0" fontId="43" fillId="2" borderId="0" xfId="1" applyFont="1" applyFill="1" applyBorder="1" applyAlignment="1" applyProtection="1">
      <alignment vertical="top"/>
    </xf>
    <xf numFmtId="0" fontId="6" fillId="0" borderId="0" xfId="0" applyFont="1" applyBorder="1" applyProtection="1">
      <alignment vertical="center"/>
    </xf>
    <xf numFmtId="0" fontId="6" fillId="0" borderId="0" xfId="0" applyFont="1" applyProtection="1">
      <alignment vertical="center"/>
    </xf>
    <xf numFmtId="0" fontId="6" fillId="2" borderId="0" xfId="1" applyFont="1" applyFill="1" applyBorder="1" applyAlignment="1" applyProtection="1">
      <alignment vertical="top"/>
    </xf>
    <xf numFmtId="0" fontId="42" fillId="0" borderId="0" xfId="0" applyFont="1" applyProtection="1">
      <alignment vertical="center"/>
    </xf>
    <xf numFmtId="0" fontId="6" fillId="0" borderId="0" xfId="0" applyFont="1" applyBorder="1" applyAlignment="1" applyProtection="1">
      <alignment horizontal="right" vertical="center"/>
    </xf>
    <xf numFmtId="0" fontId="6" fillId="0" borderId="0" xfId="0" applyFont="1" applyFill="1" applyBorder="1" applyProtection="1">
      <alignment vertical="center"/>
    </xf>
    <xf numFmtId="0" fontId="6" fillId="2" borderId="0" xfId="1" applyFont="1" applyFill="1" applyBorder="1" applyAlignment="1" applyProtection="1">
      <alignment horizontal="left" vertical="top"/>
    </xf>
    <xf numFmtId="0" fontId="6" fillId="0" borderId="0" xfId="0" applyFont="1" applyFill="1" applyBorder="1" applyAlignment="1" applyProtection="1">
      <alignment vertical="center"/>
    </xf>
    <xf numFmtId="0" fontId="42" fillId="0" borderId="0" xfId="0" applyFont="1" applyAlignment="1" applyProtection="1">
      <alignment vertical="top" wrapText="1"/>
    </xf>
    <xf numFmtId="0" fontId="6" fillId="0" borderId="10" xfId="0" applyFont="1" applyBorder="1" applyAlignment="1" applyProtection="1">
      <alignment vertical="center"/>
    </xf>
    <xf numFmtId="0" fontId="6" fillId="0" borderId="11" xfId="0" applyFont="1" applyBorder="1" applyProtection="1">
      <alignment vertical="center"/>
    </xf>
    <xf numFmtId="0" fontId="6" fillId="0" borderId="12" xfId="0" applyFont="1" applyBorder="1" applyAlignment="1" applyProtection="1">
      <alignment vertical="center"/>
    </xf>
    <xf numFmtId="0" fontId="40" fillId="0" borderId="0" xfId="0" applyFont="1" applyAlignment="1" applyProtection="1">
      <alignment horizontal="center" vertical="center"/>
    </xf>
    <xf numFmtId="0" fontId="40" fillId="0" borderId="0" xfId="0" applyFont="1" applyBorder="1" applyAlignment="1" applyProtection="1">
      <alignment horizontal="left" vertical="center" wrapText="1"/>
    </xf>
    <xf numFmtId="0" fontId="40" fillId="0" borderId="0" xfId="0" applyFont="1" applyBorder="1" applyAlignment="1" applyProtection="1">
      <alignment horizontal="left" vertical="center"/>
    </xf>
    <xf numFmtId="0" fontId="6" fillId="0" borderId="7" xfId="0" applyFont="1" applyBorder="1" applyProtection="1">
      <alignment vertical="center"/>
    </xf>
    <xf numFmtId="0" fontId="6" fillId="0" borderId="9" xfId="0" applyFont="1" applyBorder="1" applyProtection="1">
      <alignment vertical="center"/>
    </xf>
    <xf numFmtId="0" fontId="41" fillId="0" borderId="0" xfId="0" applyFont="1" applyFill="1" applyBorder="1" applyAlignment="1" applyProtection="1">
      <alignment horizontal="center" vertical="center"/>
    </xf>
    <xf numFmtId="0" fontId="7" fillId="0" borderId="2" xfId="0" applyFont="1" applyBorder="1" applyAlignment="1" applyProtection="1">
      <alignment vertical="center" wrapText="1"/>
    </xf>
    <xf numFmtId="0" fontId="7" fillId="0" borderId="0" xfId="0" applyFont="1" applyBorder="1" applyAlignment="1" applyProtection="1">
      <alignment vertical="center" wrapText="1"/>
    </xf>
    <xf numFmtId="0" fontId="6" fillId="0" borderId="9" xfId="0" applyFont="1" applyBorder="1" applyAlignment="1" applyProtection="1">
      <alignment horizontal="right" vertical="center"/>
    </xf>
    <xf numFmtId="0" fontId="6" fillId="0" borderId="9" xfId="0" applyFont="1" applyFill="1" applyBorder="1" applyAlignment="1" applyProtection="1">
      <alignment vertical="center"/>
    </xf>
    <xf numFmtId="0" fontId="6" fillId="0" borderId="2" xfId="0" applyFont="1" applyBorder="1" applyProtection="1">
      <alignment vertical="center"/>
    </xf>
    <xf numFmtId="0" fontId="6" fillId="0" borderId="6" xfId="0" applyFont="1" applyFill="1" applyBorder="1" applyAlignment="1" applyProtection="1">
      <alignment vertical="center"/>
    </xf>
    <xf numFmtId="0" fontId="6" fillId="0" borderId="8" xfId="0" applyFont="1" applyBorder="1" applyProtection="1">
      <alignment vertical="center"/>
    </xf>
    <xf numFmtId="0" fontId="8" fillId="0" borderId="6" xfId="0" applyFont="1" applyFill="1" applyBorder="1" applyAlignment="1" applyProtection="1">
      <alignment vertical="center"/>
    </xf>
    <xf numFmtId="0" fontId="8" fillId="0" borderId="8" xfId="0" applyFont="1" applyFill="1" applyBorder="1" applyAlignment="1" applyProtection="1">
      <alignment vertical="center" wrapText="1"/>
    </xf>
    <xf numFmtId="0" fontId="8" fillId="0" borderId="0" xfId="0" applyFont="1" applyFill="1" applyBorder="1" applyAlignment="1" applyProtection="1">
      <alignment vertical="center" wrapText="1"/>
    </xf>
    <xf numFmtId="0" fontId="6" fillId="0" borderId="0" xfId="0" applyFont="1" applyFill="1" applyProtection="1">
      <alignment vertical="center"/>
    </xf>
    <xf numFmtId="0" fontId="6" fillId="0" borderId="2" xfId="0" applyFont="1" applyFill="1" applyBorder="1" applyProtection="1">
      <alignment vertical="center"/>
    </xf>
    <xf numFmtId="0" fontId="6" fillId="0" borderId="10" xfId="0" applyFont="1" applyFill="1" applyBorder="1" applyAlignment="1" applyProtection="1">
      <alignment horizontal="center" vertical="center"/>
    </xf>
    <xf numFmtId="0" fontId="6" fillId="0" borderId="12" xfId="0" applyFont="1" applyBorder="1" applyAlignment="1" applyProtection="1">
      <alignment vertical="center" wrapText="1"/>
    </xf>
    <xf numFmtId="0" fontId="6" fillId="0" borderId="0" xfId="0" applyFont="1" applyBorder="1" applyAlignment="1" applyProtection="1">
      <alignment vertical="center" wrapText="1"/>
    </xf>
    <xf numFmtId="0" fontId="6" fillId="0" borderId="12" xfId="0" applyFont="1" applyBorder="1" applyProtection="1">
      <alignment vertical="center"/>
    </xf>
    <xf numFmtId="0" fontId="6" fillId="0" borderId="9"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6" fillId="0" borderId="11" xfId="0" applyFont="1" applyBorder="1" applyAlignment="1" applyProtection="1">
      <alignment vertical="center"/>
    </xf>
    <xf numFmtId="0" fontId="10" fillId="0" borderId="0" xfId="0" applyFont="1" applyFill="1" applyBorder="1" applyAlignment="1" applyProtection="1">
      <alignment vertical="center" wrapText="1"/>
    </xf>
    <xf numFmtId="0" fontId="6" fillId="0" borderId="6" xfId="0" applyFont="1" applyBorder="1" applyAlignment="1" applyProtection="1">
      <alignment vertical="center"/>
    </xf>
    <xf numFmtId="0" fontId="6" fillId="0" borderId="7" xfId="0" applyFont="1" applyBorder="1" applyAlignment="1" applyProtection="1">
      <alignment vertical="center"/>
    </xf>
    <xf numFmtId="0" fontId="6" fillId="0" borderId="0" xfId="0" applyFont="1" applyBorder="1" applyAlignment="1" applyProtection="1">
      <alignment vertical="center"/>
    </xf>
    <xf numFmtId="0" fontId="6" fillId="0" borderId="4" xfId="0" applyFont="1" applyBorder="1" applyAlignment="1" applyProtection="1">
      <alignment horizontal="right" vertical="center"/>
    </xf>
    <xf numFmtId="0" fontId="6" fillId="0" borderId="4" xfId="0" applyFont="1" applyBorder="1" applyAlignment="1" applyProtection="1">
      <alignment vertical="center"/>
    </xf>
    <xf numFmtId="0" fontId="6" fillId="0" borderId="5" xfId="0" applyFont="1" applyBorder="1" applyAlignment="1" applyProtection="1">
      <alignment vertical="center"/>
    </xf>
    <xf numFmtId="0" fontId="6" fillId="0" borderId="3" xfId="0" applyFont="1" applyBorder="1" applyAlignment="1" applyProtection="1">
      <alignment horizontal="right" vertical="center"/>
    </xf>
    <xf numFmtId="0" fontId="43" fillId="0" borderId="1" xfId="0" applyFont="1" applyBorder="1" applyProtection="1">
      <alignment vertical="center"/>
    </xf>
    <xf numFmtId="0" fontId="43" fillId="0" borderId="1" xfId="0" applyFont="1" applyFill="1" applyBorder="1" applyAlignment="1" applyProtection="1">
      <alignment horizontal="right" vertical="center"/>
    </xf>
    <xf numFmtId="0" fontId="6" fillId="0" borderId="4" xfId="0" applyFont="1" applyBorder="1" applyProtection="1">
      <alignment vertical="center"/>
    </xf>
    <xf numFmtId="0" fontId="6" fillId="0" borderId="5" xfId="0" applyFont="1" applyBorder="1" applyProtection="1">
      <alignment vertical="center"/>
    </xf>
    <xf numFmtId="0" fontId="6" fillId="0" borderId="3" xfId="0" applyFont="1" applyBorder="1" applyProtection="1">
      <alignment vertical="center"/>
    </xf>
    <xf numFmtId="0" fontId="6" fillId="0" borderId="0" xfId="0" applyFont="1" applyFill="1" applyBorder="1" applyAlignment="1" applyProtection="1">
      <alignment horizontal="left" vertical="top" wrapText="1"/>
    </xf>
    <xf numFmtId="0" fontId="6" fillId="0" borderId="0" xfId="0" applyFont="1" applyFill="1" applyBorder="1" applyAlignment="1" applyProtection="1">
      <alignment horizontal="center" vertical="top" wrapText="1"/>
    </xf>
    <xf numFmtId="0" fontId="6" fillId="3" borderId="1" xfId="0" applyFont="1" applyFill="1" applyBorder="1" applyProtection="1">
      <alignment vertical="center"/>
      <protection locked="0"/>
    </xf>
    <xf numFmtId="0" fontId="13" fillId="0" borderId="0" xfId="2" applyProtection="1">
      <alignment vertical="center"/>
    </xf>
    <xf numFmtId="0" fontId="13" fillId="0" borderId="0" xfId="2" applyAlignment="1" applyProtection="1">
      <alignment horizontal="center" vertical="center"/>
    </xf>
    <xf numFmtId="0" fontId="17" fillId="0" borderId="111" xfId="2" applyFont="1" applyBorder="1" applyAlignment="1" applyProtection="1">
      <alignment horizontal="center" vertical="center"/>
    </xf>
    <xf numFmtId="179" fontId="16" fillId="0" borderId="27" xfId="2" applyNumberFormat="1" applyFont="1" applyFill="1" applyBorder="1" applyProtection="1">
      <alignment vertical="center"/>
    </xf>
    <xf numFmtId="179" fontId="16" fillId="0" borderId="62" xfId="2" applyNumberFormat="1" applyFont="1" applyFill="1" applyBorder="1" applyProtection="1">
      <alignment vertical="center"/>
    </xf>
    <xf numFmtId="0" fontId="24" fillId="0" borderId="0" xfId="2" applyFont="1" applyAlignment="1" applyProtection="1">
      <alignment horizontal="right" vertical="center"/>
    </xf>
    <xf numFmtId="0" fontId="24" fillId="0" borderId="0" xfId="2" applyFont="1" applyProtection="1">
      <alignment vertical="center"/>
    </xf>
    <xf numFmtId="182" fontId="32" fillId="3" borderId="34" xfId="2" applyNumberFormat="1" applyFont="1" applyFill="1" applyBorder="1" applyProtection="1">
      <alignment vertical="center"/>
      <protection locked="0"/>
    </xf>
    <xf numFmtId="182" fontId="32" fillId="3" borderId="43" xfId="2" applyNumberFormat="1" applyFont="1" applyFill="1" applyBorder="1" applyProtection="1">
      <alignment vertical="center"/>
      <protection locked="0"/>
    </xf>
    <xf numFmtId="182" fontId="32" fillId="3" borderId="47" xfId="2" applyNumberFormat="1" applyFont="1" applyFill="1" applyBorder="1" applyProtection="1">
      <alignment vertical="center"/>
      <protection locked="0"/>
    </xf>
    <xf numFmtId="0" fontId="6" fillId="0" borderId="9"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4" xfId="0" applyFont="1" applyBorder="1" applyAlignment="1" applyProtection="1">
      <alignment horizontal="center" vertical="center"/>
    </xf>
    <xf numFmtId="0" fontId="44" fillId="2" borderId="0" xfId="1" applyFont="1" applyFill="1" applyBorder="1" applyAlignment="1" applyProtection="1">
      <alignment horizontal="right" vertical="center"/>
    </xf>
    <xf numFmtId="0" fontId="6" fillId="3" borderId="0" xfId="0" applyFont="1" applyFill="1" applyBorder="1" applyAlignment="1" applyProtection="1">
      <alignment vertical="center"/>
      <protection locked="0"/>
    </xf>
    <xf numFmtId="0" fontId="6" fillId="0" borderId="11" xfId="0" applyFont="1" applyBorder="1" applyAlignment="1" applyProtection="1">
      <alignment horizontal="center" vertical="center"/>
    </xf>
    <xf numFmtId="0" fontId="40" fillId="0" borderId="0" xfId="0" applyFont="1" applyBorder="1" applyAlignment="1" applyProtection="1">
      <alignment horizontal="center" vertical="center"/>
    </xf>
    <xf numFmtId="0" fontId="6" fillId="0" borderId="7"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11" xfId="0" applyFont="1" applyFill="1" applyBorder="1" applyAlignment="1" applyProtection="1">
      <alignment horizontal="center" vertical="center"/>
    </xf>
    <xf numFmtId="0" fontId="43" fillId="0" borderId="5" xfId="0" applyFont="1" applyFill="1" applyBorder="1" applyAlignment="1" applyProtection="1">
      <alignment horizontal="right" vertical="center"/>
    </xf>
    <xf numFmtId="0" fontId="6" fillId="0" borderId="0" xfId="0" applyFont="1" applyBorder="1" applyAlignment="1" applyProtection="1">
      <alignment horizontal="left" vertical="top" wrapText="1"/>
    </xf>
    <xf numFmtId="0" fontId="13" fillId="0" borderId="0" xfId="2" applyFill="1" applyProtection="1">
      <alignment vertical="center"/>
    </xf>
    <xf numFmtId="0" fontId="6" fillId="0" borderId="0" xfId="0" applyFont="1" applyAlignment="1" applyProtection="1">
      <alignment vertical="center" wrapText="1"/>
    </xf>
    <xf numFmtId="0" fontId="2" fillId="0" borderId="28" xfId="2" applyFont="1" applyBorder="1" applyAlignment="1" applyProtection="1">
      <alignment horizontal="center" vertical="center" wrapText="1"/>
    </xf>
    <xf numFmtId="0" fontId="2" fillId="0" borderId="26" xfId="2" applyFont="1" applyBorder="1" applyAlignment="1" applyProtection="1">
      <alignment horizontal="center" vertical="center" wrapText="1"/>
    </xf>
    <xf numFmtId="0" fontId="2" fillId="0" borderId="29" xfId="2" applyFont="1" applyBorder="1" applyAlignment="1" applyProtection="1">
      <alignment horizontal="center" vertical="center" wrapText="1"/>
    </xf>
    <xf numFmtId="0" fontId="2" fillId="0" borderId="30" xfId="2" applyFont="1" applyBorder="1" applyAlignment="1" applyProtection="1">
      <alignment horizontal="center" vertical="center" wrapText="1"/>
    </xf>
    <xf numFmtId="0" fontId="2" fillId="0" borderId="27" xfId="2" applyFont="1" applyBorder="1" applyAlignment="1" applyProtection="1">
      <alignment horizontal="center" vertical="center" wrapText="1"/>
    </xf>
    <xf numFmtId="0" fontId="17" fillId="0" borderId="35" xfId="2" applyFont="1" applyFill="1" applyBorder="1" applyAlignment="1" applyProtection="1">
      <alignment horizontal="center" vertical="center" wrapText="1"/>
    </xf>
    <xf numFmtId="176" fontId="18" fillId="0" borderId="36" xfId="3" applyNumberFormat="1" applyFont="1" applyFill="1" applyBorder="1" applyAlignment="1" applyProtection="1">
      <alignment vertical="center" wrapText="1"/>
    </xf>
    <xf numFmtId="0" fontId="16" fillId="0" borderId="36" xfId="2" applyFont="1" applyFill="1" applyBorder="1" applyAlignment="1" applyProtection="1">
      <alignment horizontal="center" vertical="center" wrapText="1"/>
    </xf>
    <xf numFmtId="0" fontId="19" fillId="0" borderId="37" xfId="2" applyFont="1" applyFill="1" applyBorder="1" applyAlignment="1" applyProtection="1">
      <alignment horizontal="center" vertical="center" wrapText="1"/>
    </xf>
    <xf numFmtId="0" fontId="13" fillId="3" borderId="0" xfId="2" applyFill="1" applyProtection="1">
      <alignment vertical="center"/>
    </xf>
    <xf numFmtId="0" fontId="17" fillId="0" borderId="39" xfId="2" applyFont="1" applyFill="1" applyBorder="1" applyAlignment="1" applyProtection="1">
      <alignment horizontal="center" vertical="center" wrapText="1"/>
    </xf>
    <xf numFmtId="0" fontId="16" fillId="0" borderId="41" xfId="2" applyFont="1" applyFill="1" applyBorder="1" applyAlignment="1" applyProtection="1">
      <alignment horizontal="center" vertical="center" wrapText="1"/>
    </xf>
    <xf numFmtId="0" fontId="19" fillId="0" borderId="41" xfId="2" applyFont="1" applyFill="1" applyBorder="1" applyAlignment="1" applyProtection="1">
      <alignment horizontal="center" vertical="center" wrapText="1"/>
    </xf>
    <xf numFmtId="0" fontId="17" fillId="0" borderId="45" xfId="2" applyFont="1" applyFill="1" applyBorder="1" applyAlignment="1" applyProtection="1">
      <alignment horizontal="center" vertical="center" wrapText="1"/>
    </xf>
    <xf numFmtId="176" fontId="18" fillId="0" borderId="46" xfId="3" applyNumberFormat="1" applyFont="1" applyFill="1" applyBorder="1" applyAlignment="1" applyProtection="1">
      <alignment vertical="center" wrapText="1"/>
    </xf>
    <xf numFmtId="0" fontId="16" fillId="0" borderId="46" xfId="2" applyFont="1" applyFill="1" applyBorder="1" applyAlignment="1" applyProtection="1">
      <alignment horizontal="center" vertical="center" wrapText="1"/>
    </xf>
    <xf numFmtId="0" fontId="19" fillId="0" borderId="46" xfId="2" applyFont="1" applyFill="1" applyBorder="1" applyAlignment="1" applyProtection="1">
      <alignment horizontal="center" vertical="center" wrapText="1"/>
    </xf>
    <xf numFmtId="0" fontId="21" fillId="0" borderId="39" xfId="2" applyFont="1" applyFill="1" applyBorder="1" applyAlignment="1" applyProtection="1">
      <alignment horizontal="center" vertical="center" wrapText="1"/>
    </xf>
    <xf numFmtId="176" fontId="18" fillId="0" borderId="41" xfId="3" applyNumberFormat="1" applyFont="1" applyFill="1" applyBorder="1" applyAlignment="1" applyProtection="1">
      <alignment vertical="center" wrapText="1"/>
    </xf>
    <xf numFmtId="0" fontId="21" fillId="0" borderId="35" xfId="2" applyFont="1" applyFill="1" applyBorder="1" applyAlignment="1" applyProtection="1">
      <alignment horizontal="center" vertical="center" wrapText="1"/>
    </xf>
    <xf numFmtId="0" fontId="19" fillId="0" borderId="36" xfId="2" applyFont="1" applyFill="1" applyBorder="1" applyAlignment="1" applyProtection="1">
      <alignment horizontal="center" vertical="center" wrapText="1"/>
    </xf>
    <xf numFmtId="177" fontId="16" fillId="0" borderId="46" xfId="2" applyNumberFormat="1" applyFont="1" applyFill="1" applyBorder="1" applyAlignment="1" applyProtection="1">
      <alignment horizontal="center" vertical="center" wrapText="1"/>
    </xf>
    <xf numFmtId="176" fontId="18" fillId="0" borderId="38" xfId="3" applyNumberFormat="1" applyFont="1" applyFill="1" applyBorder="1" applyAlignment="1" applyProtection="1">
      <alignment vertical="center" wrapText="1"/>
    </xf>
    <xf numFmtId="176" fontId="18" fillId="0" borderId="51" xfId="3" applyNumberFormat="1" applyFont="1" applyFill="1" applyBorder="1" applyAlignment="1" applyProtection="1">
      <alignment vertical="center" wrapText="1"/>
    </xf>
    <xf numFmtId="176" fontId="16" fillId="0" borderId="29" xfId="3" applyNumberFormat="1" applyFont="1" applyFill="1" applyBorder="1" applyAlignment="1" applyProtection="1">
      <alignment vertical="center" wrapText="1"/>
    </xf>
    <xf numFmtId="0" fontId="23" fillId="0" borderId="55" xfId="2" applyFont="1" applyFill="1" applyBorder="1" applyAlignment="1" applyProtection="1">
      <alignment horizontal="left" vertical="center" wrapText="1"/>
    </xf>
    <xf numFmtId="0" fontId="21" fillId="0" borderId="0" xfId="2" applyFont="1" applyFill="1" applyBorder="1" applyAlignment="1" applyProtection="1">
      <alignment horizontal="center" vertical="center" wrapText="1"/>
    </xf>
    <xf numFmtId="4" fontId="16" fillId="0" borderId="23" xfId="2" applyNumberFormat="1" applyFont="1" applyFill="1" applyBorder="1" applyAlignment="1" applyProtection="1">
      <alignment horizontal="center" vertical="center" wrapText="1"/>
    </xf>
    <xf numFmtId="0" fontId="19" fillId="0" borderId="38" xfId="2" applyFont="1" applyFill="1" applyBorder="1" applyAlignment="1" applyProtection="1">
      <alignment horizontal="center" vertical="center" wrapText="1"/>
    </xf>
    <xf numFmtId="0" fontId="21" fillId="0" borderId="4" xfId="2" applyFont="1" applyFill="1" applyBorder="1" applyAlignment="1" applyProtection="1">
      <alignment horizontal="center" vertical="center" wrapText="1"/>
    </xf>
    <xf numFmtId="0" fontId="16" fillId="0" borderId="38" xfId="2" applyFont="1" applyFill="1" applyBorder="1" applyAlignment="1" applyProtection="1">
      <alignment horizontal="center" vertical="center" wrapText="1"/>
    </xf>
    <xf numFmtId="0" fontId="21" fillId="0" borderId="7" xfId="2" applyFont="1" applyFill="1" applyBorder="1" applyAlignment="1" applyProtection="1">
      <alignment horizontal="center" vertical="center" wrapText="1"/>
    </xf>
    <xf numFmtId="176" fontId="16" fillId="0" borderId="29" xfId="2" applyNumberFormat="1" applyFont="1" applyFill="1" applyBorder="1" applyAlignment="1" applyProtection="1">
      <alignment horizontal="right" vertical="center" wrapText="1"/>
    </xf>
    <xf numFmtId="178" fontId="18" fillId="0" borderId="55" xfId="3" applyNumberFormat="1" applyFont="1" applyFill="1" applyBorder="1" applyAlignment="1" applyProtection="1">
      <alignment vertical="center" wrapText="1"/>
    </xf>
    <xf numFmtId="0" fontId="24" fillId="0" borderId="23" xfId="2" applyFont="1" applyFill="1" applyBorder="1" applyAlignment="1" applyProtection="1">
      <alignment horizontal="left" vertical="center" wrapText="1"/>
    </xf>
    <xf numFmtId="0" fontId="25" fillId="0" borderId="0" xfId="2" applyFont="1" applyFill="1" applyBorder="1" applyAlignment="1" applyProtection="1">
      <alignment horizontal="center" vertical="center" wrapText="1"/>
    </xf>
    <xf numFmtId="0" fontId="24" fillId="0" borderId="39" xfId="2" applyFont="1" applyFill="1" applyBorder="1" applyAlignment="1" applyProtection="1">
      <alignment horizontal="left" vertical="center" wrapText="1"/>
    </xf>
    <xf numFmtId="0" fontId="25" fillId="0" borderId="4" xfId="2" applyFont="1" applyFill="1" applyBorder="1" applyAlignment="1" applyProtection="1">
      <alignment horizontal="center" vertical="center" wrapText="1"/>
    </xf>
    <xf numFmtId="4" fontId="16" fillId="0" borderId="39" xfId="2" applyNumberFormat="1" applyFont="1" applyFill="1" applyBorder="1" applyAlignment="1" applyProtection="1">
      <alignment horizontal="center" vertical="center" wrapText="1"/>
    </xf>
    <xf numFmtId="0" fontId="26" fillId="0" borderId="39" xfId="2" applyFont="1" applyFill="1" applyBorder="1" applyAlignment="1" applyProtection="1">
      <alignment horizontal="left" vertical="center" wrapText="1"/>
    </xf>
    <xf numFmtId="0" fontId="24" fillId="0" borderId="26" xfId="2" applyFont="1" applyFill="1" applyBorder="1" applyAlignment="1" applyProtection="1">
      <alignment horizontal="left" vertical="center" wrapText="1"/>
    </xf>
    <xf numFmtId="0" fontId="25" fillId="0" borderId="25" xfId="2" applyFont="1" applyFill="1" applyBorder="1" applyAlignment="1" applyProtection="1">
      <alignment horizontal="center" vertical="center" wrapText="1"/>
    </xf>
    <xf numFmtId="176" fontId="20" fillId="0" borderId="59" xfId="2" applyNumberFormat="1" applyFont="1" applyFill="1" applyBorder="1" applyAlignment="1" applyProtection="1">
      <alignment horizontal="right" vertical="center" wrapText="1"/>
    </xf>
    <xf numFmtId="0" fontId="28" fillId="0" borderId="60" xfId="2" applyFont="1" applyFill="1" applyBorder="1" applyAlignment="1" applyProtection="1">
      <alignment horizontal="right" vertical="center" wrapText="1"/>
    </xf>
    <xf numFmtId="0" fontId="19" fillId="0" borderId="59" xfId="2" applyFont="1" applyFill="1" applyBorder="1" applyAlignment="1" applyProtection="1">
      <alignment horizontal="center" vertical="center" wrapText="1"/>
    </xf>
    <xf numFmtId="176" fontId="16" fillId="0" borderId="38" xfId="3" applyNumberFormat="1" applyFont="1" applyFill="1" applyBorder="1" applyAlignment="1" applyProtection="1">
      <alignment horizontal="right" vertical="center" wrapText="1"/>
    </xf>
    <xf numFmtId="0" fontId="16" fillId="0" borderId="55" xfId="2" applyFont="1" applyFill="1" applyBorder="1" applyAlignment="1" applyProtection="1">
      <alignment horizontal="center" vertical="center" wrapText="1"/>
    </xf>
    <xf numFmtId="0" fontId="24" fillId="0" borderId="61" xfId="2" applyFont="1" applyFill="1" applyBorder="1" applyAlignment="1" applyProtection="1">
      <alignment horizontal="center" vertical="center" wrapText="1"/>
    </xf>
    <xf numFmtId="0" fontId="16" fillId="0" borderId="54" xfId="2" applyFont="1" applyBorder="1" applyAlignment="1" applyProtection="1">
      <alignment horizontal="center" vertical="center" wrapText="1"/>
    </xf>
    <xf numFmtId="176" fontId="16" fillId="0" borderId="29" xfId="3" applyNumberFormat="1" applyFont="1" applyBorder="1" applyAlignment="1" applyProtection="1">
      <alignment horizontal="right" vertical="center" wrapText="1"/>
    </xf>
    <xf numFmtId="0" fontId="16" fillId="0" borderId="29" xfId="2" applyFont="1" applyBorder="1" applyAlignment="1" applyProtection="1">
      <alignment horizontal="center" vertical="center" wrapText="1"/>
    </xf>
    <xf numFmtId="0" fontId="24" fillId="0" borderId="61" xfId="2" applyFont="1" applyBorder="1" applyAlignment="1" applyProtection="1">
      <alignment horizontal="center" vertical="center" wrapText="1"/>
    </xf>
    <xf numFmtId="0" fontId="30" fillId="0" borderId="54" xfId="2" applyFont="1" applyBorder="1" applyAlignment="1" applyProtection="1">
      <alignment horizontal="center" vertical="center" wrapText="1"/>
    </xf>
    <xf numFmtId="0" fontId="29" fillId="0" borderId="62" xfId="2" applyFont="1" applyFill="1" applyBorder="1" applyAlignment="1" applyProtection="1">
      <alignment horizontal="left" vertical="center" wrapText="1"/>
    </xf>
    <xf numFmtId="0" fontId="16" fillId="0" borderId="0" xfId="2" applyFont="1" applyProtection="1">
      <alignment vertical="center"/>
    </xf>
    <xf numFmtId="0" fontId="24" fillId="0" borderId="0" xfId="2" applyFont="1" applyAlignment="1" applyProtection="1">
      <alignment vertical="top"/>
    </xf>
    <xf numFmtId="0" fontId="12" fillId="5" borderId="96" xfId="0" applyFont="1" applyFill="1" applyBorder="1" applyAlignment="1">
      <alignment horizontal="right" vertical="center"/>
    </xf>
    <xf numFmtId="177" fontId="6" fillId="0" borderId="11" xfId="0" applyNumberFormat="1" applyFont="1" applyFill="1" applyBorder="1" applyAlignment="1" applyProtection="1">
      <alignment horizontal="center" vertical="center"/>
    </xf>
    <xf numFmtId="177" fontId="6" fillId="0" borderId="11" xfId="0" applyNumberFormat="1" applyFont="1" applyBorder="1" applyAlignment="1" applyProtection="1">
      <alignment vertical="center"/>
    </xf>
    <xf numFmtId="177" fontId="6" fillId="0" borderId="7" xfId="0" applyNumberFormat="1" applyFont="1" applyBorder="1" applyAlignment="1" applyProtection="1">
      <alignment horizontal="center" vertical="center"/>
    </xf>
    <xf numFmtId="0" fontId="0" fillId="0" borderId="4" xfId="0" applyBorder="1" applyAlignment="1">
      <alignment horizontal="center" vertical="center"/>
    </xf>
    <xf numFmtId="0" fontId="0" fillId="0" borderId="4" xfId="0" applyBorder="1" applyAlignment="1">
      <alignment horizontal="center" vertical="center"/>
    </xf>
    <xf numFmtId="0" fontId="6" fillId="0" borderId="6" xfId="0" applyFont="1" applyBorder="1" applyAlignment="1" applyProtection="1">
      <alignment horizontal="center" vertical="center"/>
    </xf>
    <xf numFmtId="0" fontId="6" fillId="0" borderId="8"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12" xfId="0" applyFont="1" applyBorder="1" applyAlignment="1" applyProtection="1">
      <alignment horizontal="center" vertical="center"/>
    </xf>
    <xf numFmtId="0" fontId="6" fillId="2" borderId="6" xfId="1" applyFont="1" applyFill="1" applyBorder="1" applyAlignment="1" applyProtection="1">
      <alignment horizontal="center" vertical="center" wrapText="1"/>
    </xf>
    <xf numFmtId="0" fontId="6" fillId="2" borderId="8" xfId="1" applyFont="1" applyFill="1" applyBorder="1" applyAlignment="1" applyProtection="1">
      <alignment horizontal="center" vertical="center" wrapText="1"/>
    </xf>
    <xf numFmtId="0" fontId="6" fillId="2" borderId="9" xfId="1" applyFont="1" applyFill="1" applyBorder="1" applyAlignment="1" applyProtection="1">
      <alignment horizontal="center" vertical="center" wrapText="1"/>
    </xf>
    <xf numFmtId="0" fontId="6" fillId="2" borderId="2" xfId="1" applyFont="1" applyFill="1" applyBorder="1" applyAlignment="1" applyProtection="1">
      <alignment horizontal="center" vertical="center" wrapText="1"/>
    </xf>
    <xf numFmtId="0" fontId="6" fillId="2" borderId="10" xfId="1" applyFont="1" applyFill="1" applyBorder="1" applyAlignment="1" applyProtection="1">
      <alignment horizontal="center" vertical="center" wrapText="1"/>
    </xf>
    <xf numFmtId="0" fontId="6" fillId="2" borderId="12" xfId="1" applyFont="1" applyFill="1" applyBorder="1" applyAlignment="1" applyProtection="1">
      <alignment horizontal="center" vertical="center" wrapText="1"/>
    </xf>
    <xf numFmtId="0" fontId="6" fillId="3" borderId="1" xfId="0" applyFont="1" applyFill="1" applyBorder="1" applyAlignment="1" applyProtection="1">
      <alignment horizontal="center" vertical="center"/>
      <protection locked="0"/>
    </xf>
    <xf numFmtId="183" fontId="6" fillId="3" borderId="1" xfId="0" applyNumberFormat="1" applyFont="1" applyFill="1" applyBorder="1" applyAlignment="1" applyProtection="1">
      <alignment horizontal="center" vertical="center"/>
      <protection locked="0"/>
    </xf>
    <xf numFmtId="0" fontId="6" fillId="0" borderId="0" xfId="0" applyFont="1" applyBorder="1" applyAlignment="1" applyProtection="1">
      <alignment horizontal="center" vertical="center"/>
    </xf>
    <xf numFmtId="0" fontId="45" fillId="0" borderId="0" xfId="0" applyFont="1" applyAlignment="1" applyProtection="1">
      <alignment horizontal="left" vertical="center" wrapText="1"/>
    </xf>
    <xf numFmtId="0" fontId="6" fillId="0" borderId="7"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4"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0" xfId="0" applyFont="1" applyAlignment="1" applyProtection="1">
      <alignment horizontal="center" vertical="center"/>
    </xf>
    <xf numFmtId="0" fontId="44" fillId="2" borderId="0" xfId="1" applyFont="1" applyFill="1" applyBorder="1" applyAlignment="1" applyProtection="1">
      <alignment horizontal="right" vertical="center"/>
    </xf>
    <xf numFmtId="0" fontId="6" fillId="3" borderId="6" xfId="0" applyFont="1" applyFill="1" applyBorder="1" applyAlignment="1" applyProtection="1">
      <alignment vertical="center"/>
      <protection locked="0"/>
    </xf>
    <xf numFmtId="0" fontId="6" fillId="3" borderId="7" xfId="0" applyFont="1" applyFill="1" applyBorder="1" applyAlignment="1" applyProtection="1">
      <alignment vertical="center"/>
      <protection locked="0"/>
    </xf>
    <xf numFmtId="0" fontId="6" fillId="3" borderId="8" xfId="0" applyFont="1" applyFill="1" applyBorder="1" applyAlignment="1" applyProtection="1">
      <alignment vertical="center"/>
      <protection locked="0"/>
    </xf>
    <xf numFmtId="0" fontId="6" fillId="3" borderId="9" xfId="0" applyFont="1" applyFill="1" applyBorder="1" applyAlignment="1" applyProtection="1">
      <alignment vertical="center"/>
      <protection locked="0"/>
    </xf>
    <xf numFmtId="0" fontId="6" fillId="3" borderId="0" xfId="0" applyFont="1" applyFill="1" applyBorder="1" applyAlignment="1" applyProtection="1">
      <alignment vertical="center"/>
      <protection locked="0"/>
    </xf>
    <xf numFmtId="0" fontId="6" fillId="3" borderId="2" xfId="0" applyFont="1" applyFill="1" applyBorder="1" applyAlignment="1" applyProtection="1">
      <alignment vertical="center"/>
      <protection locked="0"/>
    </xf>
    <xf numFmtId="0" fontId="6" fillId="3" borderId="10" xfId="0" applyFont="1" applyFill="1" applyBorder="1" applyAlignment="1" applyProtection="1">
      <alignment vertical="center"/>
      <protection locked="0"/>
    </xf>
    <xf numFmtId="0" fontId="6" fillId="3" borderId="11" xfId="0" applyFont="1" applyFill="1" applyBorder="1" applyAlignment="1" applyProtection="1">
      <alignment vertical="center"/>
      <protection locked="0"/>
    </xf>
    <xf numFmtId="0" fontId="6" fillId="3" borderId="12" xfId="0" applyFont="1" applyFill="1" applyBorder="1" applyAlignment="1" applyProtection="1">
      <alignment vertical="center"/>
      <protection locked="0"/>
    </xf>
    <xf numFmtId="0" fontId="6" fillId="3" borderId="6" xfId="0" applyFont="1" applyFill="1" applyBorder="1" applyAlignment="1" applyProtection="1">
      <alignment horizontal="center" vertical="center"/>
      <protection locked="0"/>
    </xf>
    <xf numFmtId="0" fontId="6" fillId="3" borderId="7" xfId="0" applyFont="1" applyFill="1" applyBorder="1" applyAlignment="1" applyProtection="1">
      <alignment horizontal="center" vertical="center"/>
      <protection locked="0"/>
    </xf>
    <xf numFmtId="0" fontId="6" fillId="3" borderId="8" xfId="0" applyFont="1" applyFill="1" applyBorder="1" applyAlignment="1" applyProtection="1">
      <alignment horizontal="center" vertical="center"/>
      <protection locked="0"/>
    </xf>
    <xf numFmtId="0" fontId="6" fillId="3" borderId="9"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6" fillId="3" borderId="10" xfId="0" applyFont="1" applyFill="1" applyBorder="1" applyAlignment="1" applyProtection="1">
      <alignment horizontal="center" vertical="center"/>
      <protection locked="0"/>
    </xf>
    <xf numFmtId="0" fontId="6" fillId="3" borderId="11"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6" fillId="0" borderId="1" xfId="0" applyFont="1" applyBorder="1" applyAlignment="1" applyProtection="1">
      <alignment horizontal="center" vertical="center"/>
    </xf>
    <xf numFmtId="0" fontId="6" fillId="0" borderId="11" xfId="0" applyFont="1" applyBorder="1" applyAlignment="1" applyProtection="1">
      <alignment horizontal="center" vertical="center"/>
    </xf>
    <xf numFmtId="0" fontId="40" fillId="0" borderId="1" xfId="0" applyFont="1" applyBorder="1" applyAlignment="1" applyProtection="1">
      <alignment horizontal="center" vertical="center"/>
    </xf>
    <xf numFmtId="0" fontId="40" fillId="0" borderId="6" xfId="0" applyFont="1" applyBorder="1" applyAlignment="1" applyProtection="1">
      <alignment horizontal="center" vertical="center" wrapText="1"/>
    </xf>
    <xf numFmtId="0" fontId="40" fillId="0" borderId="7" xfId="0" applyFont="1" applyBorder="1" applyAlignment="1" applyProtection="1">
      <alignment horizontal="center" vertical="center"/>
    </xf>
    <xf numFmtId="0" fontId="40" fillId="0" borderId="9" xfId="0" applyFont="1" applyBorder="1" applyAlignment="1" applyProtection="1">
      <alignment horizontal="center" vertical="center"/>
    </xf>
    <xf numFmtId="0" fontId="40" fillId="0" borderId="0" xfId="0" applyFont="1" applyBorder="1" applyAlignment="1" applyProtection="1">
      <alignment horizontal="center" vertical="center"/>
    </xf>
    <xf numFmtId="0" fontId="40" fillId="0" borderId="10" xfId="0" applyFont="1" applyBorder="1" applyAlignment="1" applyProtection="1">
      <alignment horizontal="center" vertical="center"/>
    </xf>
    <xf numFmtId="0" fontId="40" fillId="0" borderId="11" xfId="0" applyFont="1" applyBorder="1" applyAlignment="1" applyProtection="1">
      <alignment horizontal="center" vertical="center"/>
    </xf>
    <xf numFmtId="0" fontId="40" fillId="0" borderId="8" xfId="0" applyFont="1" applyBorder="1" applyAlignment="1" applyProtection="1">
      <alignment horizontal="center" vertical="center" wrapText="1"/>
    </xf>
    <xf numFmtId="0" fontId="40" fillId="0" borderId="9" xfId="0" applyFont="1" applyBorder="1" applyAlignment="1" applyProtection="1">
      <alignment horizontal="center" vertical="center" wrapText="1"/>
    </xf>
    <xf numFmtId="0" fontId="40" fillId="0" borderId="2" xfId="0" applyFont="1" applyBorder="1" applyAlignment="1" applyProtection="1">
      <alignment horizontal="center" vertical="center" wrapText="1"/>
    </xf>
    <xf numFmtId="0" fontId="40" fillId="0" borderId="10" xfId="0" applyFont="1" applyBorder="1" applyAlignment="1" applyProtection="1">
      <alignment horizontal="center" vertical="center" wrapText="1"/>
    </xf>
    <xf numFmtId="0" fontId="40" fillId="0" borderId="12" xfId="0" applyFont="1" applyBorder="1" applyAlignment="1" applyProtection="1">
      <alignment horizontal="center" vertical="center" wrapText="1"/>
    </xf>
    <xf numFmtId="0" fontId="6" fillId="3" borderId="14" xfId="0" applyFont="1" applyFill="1" applyBorder="1" applyAlignment="1" applyProtection="1">
      <alignment horizontal="center" vertical="center"/>
      <protection locked="0"/>
    </xf>
    <xf numFmtId="0" fontId="6" fillId="3" borderId="13" xfId="0" applyFont="1" applyFill="1" applyBorder="1" applyAlignment="1" applyProtection="1">
      <alignment horizontal="center" vertical="center"/>
      <protection locked="0"/>
    </xf>
    <xf numFmtId="0" fontId="44" fillId="0" borderId="6" xfId="0" applyFont="1" applyBorder="1" applyAlignment="1" applyProtection="1">
      <alignment horizontal="left" vertical="center" wrapText="1"/>
    </xf>
    <xf numFmtId="0" fontId="44" fillId="0" borderId="7" xfId="0" applyFont="1" applyBorder="1" applyAlignment="1" applyProtection="1">
      <alignment horizontal="left" vertical="center" wrapText="1"/>
    </xf>
    <xf numFmtId="0" fontId="44" fillId="0" borderId="8" xfId="0" applyFont="1" applyBorder="1" applyAlignment="1" applyProtection="1">
      <alignment horizontal="left" vertical="center" wrapText="1"/>
    </xf>
    <xf numFmtId="0" fontId="44" fillId="0" borderId="10" xfId="0" applyFont="1" applyBorder="1" applyAlignment="1" applyProtection="1">
      <alignment horizontal="left" vertical="center" wrapText="1"/>
    </xf>
    <xf numFmtId="0" fontId="44" fillId="0" borderId="11" xfId="0" applyFont="1" applyBorder="1" applyAlignment="1" applyProtection="1">
      <alignment horizontal="left" vertical="center" wrapText="1"/>
    </xf>
    <xf numFmtId="0" fontId="44" fillId="0" borderId="12" xfId="0" applyFont="1" applyBorder="1" applyAlignment="1" applyProtection="1">
      <alignment horizontal="left" vertical="center" wrapText="1"/>
    </xf>
    <xf numFmtId="0" fontId="40" fillId="0" borderId="6" xfId="0" applyFont="1" applyBorder="1" applyAlignment="1" applyProtection="1">
      <alignment horizontal="left" vertical="center"/>
    </xf>
    <xf numFmtId="0" fontId="40" fillId="0" borderId="7" xfId="0" applyFont="1" applyBorder="1" applyAlignment="1" applyProtection="1">
      <alignment horizontal="left" vertical="center"/>
    </xf>
    <xf numFmtId="0" fontId="40" fillId="0" borderId="8" xfId="0" applyFont="1" applyBorder="1" applyAlignment="1" applyProtection="1">
      <alignment horizontal="left" vertical="center"/>
    </xf>
    <xf numFmtId="0" fontId="40" fillId="0" borderId="10" xfId="0" applyFont="1" applyBorder="1" applyAlignment="1" applyProtection="1">
      <alignment horizontal="left" vertical="center"/>
    </xf>
    <xf numFmtId="0" fontId="40" fillId="0" borderId="11" xfId="0" applyFont="1" applyBorder="1" applyAlignment="1" applyProtection="1">
      <alignment horizontal="left" vertical="center"/>
    </xf>
    <xf numFmtId="0" fontId="40" fillId="0" borderId="12" xfId="0" applyFont="1" applyBorder="1" applyAlignment="1" applyProtection="1">
      <alignment horizontal="left" vertical="center"/>
    </xf>
    <xf numFmtId="0" fontId="6" fillId="0" borderId="1" xfId="0" applyFont="1" applyBorder="1" applyAlignment="1" applyProtection="1">
      <alignment horizontal="center" vertical="center" wrapText="1"/>
    </xf>
    <xf numFmtId="0" fontId="40" fillId="0" borderId="1" xfId="0" applyFont="1" applyBorder="1" applyAlignment="1" applyProtection="1">
      <alignment horizontal="center" vertical="center" wrapText="1"/>
    </xf>
    <xf numFmtId="0" fontId="40" fillId="0" borderId="3" xfId="0" applyFont="1" applyBorder="1" applyAlignment="1" applyProtection="1">
      <alignment horizontal="center" vertical="center" wrapText="1"/>
    </xf>
    <xf numFmtId="0" fontId="6" fillId="0" borderId="14" xfId="0" applyFont="1" applyBorder="1" applyAlignment="1" applyProtection="1">
      <alignment horizontal="left" vertical="center" wrapText="1"/>
    </xf>
    <xf numFmtId="0" fontId="6" fillId="3" borderId="100" xfId="0" applyFont="1" applyFill="1" applyBorder="1" applyAlignment="1" applyProtection="1">
      <alignment horizontal="center" vertical="center"/>
      <protection locked="0"/>
    </xf>
    <xf numFmtId="0" fontId="6" fillId="0" borderId="3" xfId="0" applyFont="1" applyBorder="1" applyAlignment="1" applyProtection="1">
      <alignment horizontal="center" vertical="center" wrapText="1"/>
    </xf>
    <xf numFmtId="0" fontId="41" fillId="9" borderId="1" xfId="0" applyFont="1" applyFill="1" applyBorder="1" applyAlignment="1" applyProtection="1">
      <alignment horizontal="center" vertical="center"/>
    </xf>
    <xf numFmtId="0" fontId="7" fillId="0" borderId="1" xfId="0" applyFont="1" applyBorder="1" applyAlignment="1" applyProtection="1">
      <alignment horizontal="center" vertical="center"/>
    </xf>
    <xf numFmtId="0" fontId="41" fillId="8" borderId="3" xfId="0" applyFont="1" applyFill="1" applyBorder="1" applyAlignment="1" applyProtection="1">
      <alignment horizontal="center" vertical="center"/>
    </xf>
    <xf numFmtId="0" fontId="41" fillId="8" borderId="4" xfId="0" applyFont="1" applyFill="1" applyBorder="1" applyAlignment="1" applyProtection="1">
      <alignment horizontal="center" vertical="center"/>
    </xf>
    <xf numFmtId="0" fontId="41" fillId="8" borderId="5" xfId="0" applyFont="1" applyFill="1" applyBorder="1" applyAlignment="1" applyProtection="1">
      <alignment horizontal="center" vertical="center"/>
    </xf>
    <xf numFmtId="0" fontId="40" fillId="0" borderId="6" xfId="0" applyFont="1" applyBorder="1" applyAlignment="1" applyProtection="1">
      <alignment horizontal="center" vertical="center"/>
    </xf>
    <xf numFmtId="0" fontId="40" fillId="0" borderId="8" xfId="0" applyFont="1" applyBorder="1" applyAlignment="1" applyProtection="1">
      <alignment horizontal="center" vertical="center"/>
    </xf>
    <xf numFmtId="0" fontId="40" fillId="0" borderId="2" xfId="0" applyFont="1" applyBorder="1" applyAlignment="1" applyProtection="1">
      <alignment horizontal="center" vertical="center"/>
    </xf>
    <xf numFmtId="0" fontId="40" fillId="0" borderId="12" xfId="0" applyFont="1" applyBorder="1" applyAlignment="1" applyProtection="1">
      <alignment horizontal="center" vertical="center"/>
    </xf>
    <xf numFmtId="0" fontId="6" fillId="0" borderId="7"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11" xfId="0" applyFont="1" applyFill="1" applyBorder="1" applyAlignment="1" applyProtection="1">
      <alignment horizontal="center" vertical="center"/>
    </xf>
    <xf numFmtId="0" fontId="40" fillId="0" borderId="13" xfId="0" applyFont="1" applyBorder="1" applyAlignment="1" applyProtection="1">
      <alignment horizontal="left" vertical="center" wrapText="1"/>
    </xf>
    <xf numFmtId="0" fontId="6" fillId="3" borderId="3" xfId="0" applyFont="1" applyFill="1" applyBorder="1" applyAlignment="1" applyProtection="1">
      <alignment horizontal="center" vertical="center"/>
      <protection locked="0"/>
    </xf>
    <xf numFmtId="0" fontId="6" fillId="3" borderId="4" xfId="0" applyFont="1" applyFill="1" applyBorder="1" applyAlignment="1" applyProtection="1">
      <alignment horizontal="center" vertical="center"/>
      <protection locked="0"/>
    </xf>
    <xf numFmtId="0" fontId="6" fillId="3" borderId="5" xfId="0" applyFont="1" applyFill="1" applyBorder="1" applyAlignment="1" applyProtection="1">
      <alignment horizontal="center" vertical="center"/>
      <protection locked="0"/>
    </xf>
    <xf numFmtId="0" fontId="8" fillId="0" borderId="7" xfId="0" applyFont="1" applyBorder="1" applyAlignment="1" applyProtection="1">
      <alignment horizontal="center" vertical="center"/>
    </xf>
    <xf numFmtId="0" fontId="8" fillId="0" borderId="0" xfId="0" applyFont="1" applyBorder="1" applyAlignment="1" applyProtection="1">
      <alignment horizontal="center" vertical="center"/>
    </xf>
    <xf numFmtId="0" fontId="8" fillId="0" borderId="11" xfId="0" applyFont="1" applyBorder="1" applyAlignment="1" applyProtection="1">
      <alignment horizontal="center" vertical="center"/>
    </xf>
    <xf numFmtId="0" fontId="46" fillId="0" borderId="1" xfId="0" applyFont="1" applyBorder="1" applyAlignment="1" applyProtection="1">
      <alignment horizontal="left" vertical="center" wrapText="1"/>
    </xf>
    <xf numFmtId="0" fontId="43" fillId="3" borderId="3" xfId="0" applyFont="1" applyFill="1" applyBorder="1" applyAlignment="1" applyProtection="1">
      <alignment vertical="center"/>
      <protection locked="0"/>
    </xf>
    <xf numFmtId="0" fontId="43" fillId="3" borderId="5" xfId="0" applyFont="1" applyFill="1" applyBorder="1" applyAlignment="1" applyProtection="1">
      <alignment vertical="center"/>
      <protection locked="0"/>
    </xf>
    <xf numFmtId="177" fontId="43" fillId="0" borderId="3" xfId="0" applyNumberFormat="1" applyFont="1" applyFill="1" applyBorder="1" applyAlignment="1" applyProtection="1">
      <alignment horizontal="right" vertical="center"/>
    </xf>
    <xf numFmtId="177" fontId="43" fillId="0" borderId="5" xfId="0" applyNumberFormat="1" applyFont="1" applyFill="1" applyBorder="1" applyAlignment="1" applyProtection="1">
      <alignment horizontal="right" vertical="center"/>
    </xf>
    <xf numFmtId="0" fontId="43" fillId="3" borderId="3" xfId="0" applyFont="1" applyFill="1" applyBorder="1" applyAlignment="1" applyProtection="1">
      <alignment horizontal="right" vertical="center"/>
      <protection locked="0"/>
    </xf>
    <xf numFmtId="0" fontId="43" fillId="3" borderId="5" xfId="0" applyFont="1" applyFill="1" applyBorder="1" applyAlignment="1" applyProtection="1">
      <alignment horizontal="right" vertical="center"/>
      <protection locked="0"/>
    </xf>
    <xf numFmtId="0" fontId="6" fillId="0" borderId="5" xfId="0" applyFont="1" applyBorder="1" applyAlignment="1" applyProtection="1">
      <alignment horizontal="center" vertical="center" wrapText="1"/>
    </xf>
    <xf numFmtId="0" fontId="46" fillId="0" borderId="6" xfId="0" applyFont="1" applyBorder="1" applyAlignment="1" applyProtection="1">
      <alignment horizontal="center" vertical="center" wrapText="1"/>
    </xf>
    <xf numFmtId="0" fontId="46" fillId="0" borderId="7" xfId="0" applyFont="1" applyBorder="1" applyAlignment="1" applyProtection="1">
      <alignment horizontal="center" vertical="center" wrapText="1"/>
    </xf>
    <xf numFmtId="0" fontId="46" fillId="0" borderId="8" xfId="0" applyFont="1" applyBorder="1" applyAlignment="1" applyProtection="1">
      <alignment horizontal="center" vertical="center" wrapText="1"/>
    </xf>
    <xf numFmtId="0" fontId="46" fillId="0" borderId="10" xfId="0" applyFont="1" applyBorder="1" applyAlignment="1" applyProtection="1">
      <alignment horizontal="center" vertical="center" wrapText="1"/>
    </xf>
    <xf numFmtId="0" fontId="46" fillId="0" borderId="11" xfId="0" applyFont="1" applyBorder="1" applyAlignment="1" applyProtection="1">
      <alignment horizontal="center" vertical="center" wrapText="1"/>
    </xf>
    <xf numFmtId="0" fontId="46" fillId="0" borderId="12" xfId="0" applyFont="1" applyBorder="1" applyAlignment="1" applyProtection="1">
      <alignment horizontal="center" vertical="center" wrapText="1"/>
    </xf>
    <xf numFmtId="0" fontId="43" fillId="0" borderId="14" xfId="0" applyFont="1" applyFill="1" applyBorder="1" applyAlignment="1" applyProtection="1">
      <alignment horizontal="center" vertical="center"/>
    </xf>
    <xf numFmtId="0" fontId="43" fillId="0" borderId="13" xfId="0" applyFont="1" applyFill="1" applyBorder="1" applyAlignment="1" applyProtection="1">
      <alignment horizontal="center" vertical="center"/>
    </xf>
    <xf numFmtId="177" fontId="43" fillId="0" borderId="6" xfId="0" applyNumberFormat="1" applyFont="1" applyFill="1" applyBorder="1" applyAlignment="1" applyProtection="1">
      <alignment horizontal="center" vertical="center"/>
    </xf>
    <xf numFmtId="177" fontId="43" fillId="0" borderId="8" xfId="0" applyNumberFormat="1" applyFont="1" applyFill="1" applyBorder="1" applyAlignment="1" applyProtection="1">
      <alignment horizontal="center" vertical="center"/>
    </xf>
    <xf numFmtId="177" fontId="43" fillId="0" borderId="10" xfId="0" applyNumberFormat="1" applyFont="1" applyFill="1" applyBorder="1" applyAlignment="1" applyProtection="1">
      <alignment horizontal="center" vertical="center"/>
    </xf>
    <xf numFmtId="177" fontId="43" fillId="0" borderId="12" xfId="0" applyNumberFormat="1" applyFont="1" applyFill="1" applyBorder="1" applyAlignment="1" applyProtection="1">
      <alignment horizontal="center" vertical="center"/>
    </xf>
    <xf numFmtId="0" fontId="43" fillId="0" borderId="14" xfId="0" applyFont="1" applyBorder="1" applyAlignment="1" applyProtection="1">
      <alignment horizontal="left" vertical="center"/>
    </xf>
    <xf numFmtId="0" fontId="43" fillId="0" borderId="13" xfId="0" applyFont="1" applyBorder="1" applyAlignment="1" applyProtection="1">
      <alignment horizontal="left" vertical="center"/>
    </xf>
    <xf numFmtId="0" fontId="40" fillId="0" borderId="1" xfId="0" applyFont="1" applyBorder="1" applyAlignment="1" applyProtection="1">
      <alignment horizontal="left" vertical="center" wrapText="1"/>
    </xf>
    <xf numFmtId="0" fontId="40" fillId="0" borderId="3" xfId="0" applyFont="1" applyBorder="1" applyAlignment="1" applyProtection="1">
      <alignment horizontal="center" vertical="center"/>
    </xf>
    <xf numFmtId="0" fontId="40" fillId="0" borderId="5" xfId="0" applyFont="1" applyBorder="1" applyAlignment="1" applyProtection="1">
      <alignment horizontal="center" vertical="center"/>
    </xf>
    <xf numFmtId="0" fontId="7" fillId="0" borderId="3" xfId="0"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40" fillId="0" borderId="4" xfId="0" applyFont="1" applyBorder="1" applyAlignment="1" applyProtection="1">
      <alignment horizontal="center" vertical="center"/>
    </xf>
    <xf numFmtId="0" fontId="41" fillId="9" borderId="5" xfId="0" applyFont="1" applyFill="1" applyBorder="1" applyAlignment="1" applyProtection="1">
      <alignment horizontal="center" vertical="center"/>
    </xf>
    <xf numFmtId="0" fontId="6" fillId="0" borderId="0" xfId="0" applyFont="1" applyBorder="1" applyAlignment="1" applyProtection="1">
      <alignment horizontal="left" vertical="top" wrapText="1"/>
    </xf>
    <xf numFmtId="0" fontId="6" fillId="0" borderId="105" xfId="0" applyFont="1" applyFill="1" applyBorder="1" applyAlignment="1" applyProtection="1">
      <alignment horizontal="center" vertical="center"/>
    </xf>
    <xf numFmtId="0" fontId="6" fillId="0" borderId="106" xfId="0" applyFont="1" applyFill="1" applyBorder="1" applyAlignment="1" applyProtection="1">
      <alignment horizontal="center" vertical="center"/>
    </xf>
    <xf numFmtId="0" fontId="6" fillId="0" borderId="107" xfId="0" applyFont="1" applyFill="1" applyBorder="1" applyAlignment="1" applyProtection="1">
      <alignment horizontal="center" vertical="center"/>
    </xf>
    <xf numFmtId="0" fontId="6" fillId="0" borderId="108" xfId="0" applyFont="1" applyFill="1" applyBorder="1" applyAlignment="1" applyProtection="1">
      <alignment horizontal="center" vertical="center"/>
    </xf>
    <xf numFmtId="0" fontId="40" fillId="0" borderId="14" xfId="0" applyFont="1" applyBorder="1" applyAlignment="1" applyProtection="1">
      <alignment horizontal="center" vertical="center"/>
    </xf>
    <xf numFmtId="0" fontId="40" fillId="0" borderId="15" xfId="0" applyFont="1" applyBorder="1" applyAlignment="1" applyProtection="1">
      <alignment horizontal="center" vertical="center"/>
    </xf>
    <xf numFmtId="0" fontId="40" fillId="0" borderId="13" xfId="0" applyFont="1" applyBorder="1" applyAlignment="1" applyProtection="1">
      <alignment horizontal="center" vertical="center"/>
    </xf>
    <xf numFmtId="0" fontId="24" fillId="0" borderId="0" xfId="2" applyFont="1" applyAlignment="1" applyProtection="1">
      <alignment horizontal="left" vertical="top" wrapText="1"/>
    </xf>
    <xf numFmtId="0" fontId="2" fillId="0" borderId="20" xfId="2" applyFont="1" applyBorder="1" applyAlignment="1" applyProtection="1">
      <alignment horizontal="center" vertical="center" wrapText="1"/>
    </xf>
    <xf numFmtId="0" fontId="2" fillId="0" borderId="21" xfId="2" applyFont="1" applyBorder="1" applyAlignment="1" applyProtection="1">
      <alignment horizontal="center" vertical="center" wrapText="1"/>
    </xf>
    <xf numFmtId="0" fontId="2" fillId="0" borderId="22" xfId="2" applyFont="1" applyBorder="1" applyAlignment="1" applyProtection="1">
      <alignment horizontal="center" vertical="center" wrapText="1"/>
    </xf>
    <xf numFmtId="0" fontId="2" fillId="0" borderId="23" xfId="2" applyFont="1" applyBorder="1" applyAlignment="1" applyProtection="1">
      <alignment horizontal="center" vertical="center" wrapText="1"/>
    </xf>
    <xf numFmtId="0" fontId="2" fillId="0" borderId="0" xfId="2" applyFont="1" applyBorder="1" applyAlignment="1" applyProtection="1">
      <alignment horizontal="center" vertical="center" wrapText="1"/>
    </xf>
    <xf numFmtId="0" fontId="2" fillId="0" borderId="24" xfId="2" applyFont="1" applyBorder="1" applyAlignment="1" applyProtection="1">
      <alignment horizontal="center" vertical="center" wrapText="1"/>
    </xf>
    <xf numFmtId="0" fontId="2" fillId="0" borderId="26" xfId="2" applyFont="1" applyBorder="1" applyAlignment="1" applyProtection="1">
      <alignment horizontal="center" vertical="center" wrapText="1"/>
    </xf>
    <xf numFmtId="0" fontId="2" fillId="0" borderId="25" xfId="2" applyFont="1" applyBorder="1" applyAlignment="1" applyProtection="1">
      <alignment horizontal="center" vertical="center" wrapText="1"/>
    </xf>
    <xf numFmtId="0" fontId="2" fillId="0" borderId="27" xfId="2" applyFont="1" applyBorder="1" applyAlignment="1" applyProtection="1">
      <alignment horizontal="center" vertical="center" wrapText="1"/>
    </xf>
    <xf numFmtId="0" fontId="14" fillId="0" borderId="21" xfId="2" applyFont="1" applyBorder="1" applyAlignment="1" applyProtection="1">
      <alignment horizontal="center" vertical="center" wrapText="1"/>
    </xf>
    <xf numFmtId="0" fontId="14" fillId="0" borderId="25" xfId="2" applyFont="1" applyBorder="1" applyAlignment="1" applyProtection="1">
      <alignment horizontal="center" vertical="center" wrapText="1"/>
    </xf>
    <xf numFmtId="0" fontId="14" fillId="0" borderId="20" xfId="2" applyFont="1" applyBorder="1" applyAlignment="1" applyProtection="1">
      <alignment horizontal="center" vertical="center" wrapText="1"/>
    </xf>
    <xf numFmtId="0" fontId="14" fillId="0" borderId="22" xfId="2" applyFont="1" applyBorder="1" applyAlignment="1" applyProtection="1">
      <alignment horizontal="center" vertical="center" wrapText="1"/>
    </xf>
    <xf numFmtId="0" fontId="14" fillId="0" borderId="26" xfId="2" applyFont="1" applyBorder="1" applyAlignment="1" applyProtection="1">
      <alignment horizontal="center" vertical="center" wrapText="1"/>
    </xf>
    <xf numFmtId="0" fontId="14" fillId="0" borderId="27" xfId="2" applyFont="1" applyBorder="1" applyAlignment="1" applyProtection="1">
      <alignment horizontal="center" vertical="center" wrapText="1"/>
    </xf>
    <xf numFmtId="0" fontId="15" fillId="0" borderId="31" xfId="2" applyFont="1" applyFill="1" applyBorder="1" applyAlignment="1" applyProtection="1">
      <alignment horizontal="center" vertical="center" textRotation="255" wrapText="1"/>
    </xf>
    <xf numFmtId="0" fontId="15" fillId="0" borderId="38" xfId="2" applyFont="1" applyFill="1" applyBorder="1" applyAlignment="1" applyProtection="1">
      <alignment horizontal="center" vertical="center" textRotation="255" wrapText="1"/>
    </xf>
    <xf numFmtId="0" fontId="15" fillId="0" borderId="30" xfId="2" applyFont="1" applyFill="1" applyBorder="1" applyAlignment="1" applyProtection="1">
      <alignment horizontal="center" vertical="center" textRotation="255" wrapText="1"/>
    </xf>
    <xf numFmtId="0" fontId="16" fillId="0" borderId="32" xfId="2" applyFont="1" applyFill="1" applyBorder="1" applyAlignment="1" applyProtection="1">
      <alignment horizontal="left" vertical="center" wrapText="1"/>
    </xf>
    <xf numFmtId="0" fontId="16" fillId="0" borderId="33" xfId="2" applyFont="1" applyFill="1" applyBorder="1" applyAlignment="1" applyProtection="1">
      <alignment horizontal="left" vertical="center" wrapText="1"/>
    </xf>
    <xf numFmtId="0" fontId="16" fillId="0" borderId="34" xfId="2" applyFont="1" applyFill="1" applyBorder="1" applyAlignment="1" applyProtection="1">
      <alignment horizontal="left" vertical="center" wrapText="1"/>
    </xf>
    <xf numFmtId="0" fontId="20" fillId="0" borderId="39" xfId="2" applyFont="1" applyFill="1" applyBorder="1" applyAlignment="1" applyProtection="1">
      <alignment horizontal="left" vertical="center" wrapText="1"/>
    </xf>
    <xf numFmtId="0" fontId="20" fillId="0" borderId="4" xfId="2" applyFont="1" applyFill="1" applyBorder="1" applyAlignment="1" applyProtection="1">
      <alignment horizontal="left" vertical="center" wrapText="1"/>
    </xf>
    <xf numFmtId="0" fontId="20" fillId="0" borderId="40" xfId="2" applyFont="1" applyFill="1" applyBorder="1" applyAlignment="1" applyProtection="1">
      <alignment horizontal="left" vertical="center" wrapText="1"/>
    </xf>
    <xf numFmtId="0" fontId="16" fillId="0" borderId="42" xfId="2" applyFont="1" applyFill="1" applyBorder="1" applyAlignment="1" applyProtection="1">
      <alignment horizontal="left" vertical="center" wrapText="1"/>
    </xf>
    <xf numFmtId="0" fontId="16" fillId="0" borderId="1" xfId="2" applyFont="1" applyFill="1" applyBorder="1" applyAlignment="1" applyProtection="1">
      <alignment horizontal="left" vertical="center" wrapText="1"/>
    </xf>
    <xf numFmtId="0" fontId="16" fillId="0" borderId="43" xfId="2" applyFont="1" applyFill="1" applyBorder="1" applyAlignment="1" applyProtection="1">
      <alignment horizontal="left" vertical="center" wrapText="1"/>
    </xf>
    <xf numFmtId="0" fontId="20" fillId="0" borderId="42" xfId="2" applyFont="1" applyFill="1" applyBorder="1" applyAlignment="1" applyProtection="1">
      <alignment horizontal="left" vertical="center" wrapText="1"/>
    </xf>
    <xf numFmtId="0" fontId="20" fillId="0" borderId="1" xfId="2" applyFont="1" applyFill="1" applyBorder="1" applyAlignment="1" applyProtection="1">
      <alignment horizontal="left" vertical="center" wrapText="1"/>
    </xf>
    <xf numFmtId="0" fontId="2" fillId="0" borderId="14" xfId="2" applyFont="1" applyFill="1" applyBorder="1" applyAlignment="1" applyProtection="1">
      <alignment horizontal="left" vertical="center" wrapText="1"/>
    </xf>
    <xf numFmtId="0" fontId="2" fillId="0" borderId="44" xfId="2" applyFont="1" applyFill="1" applyBorder="1" applyAlignment="1" applyProtection="1">
      <alignment horizontal="left" vertical="center" wrapText="1"/>
    </xf>
    <xf numFmtId="0" fontId="2" fillId="0" borderId="1" xfId="2" applyFont="1" applyFill="1" applyBorder="1" applyAlignment="1" applyProtection="1">
      <alignment horizontal="left" vertical="center" wrapText="1"/>
    </xf>
    <xf numFmtId="0" fontId="2" fillId="0" borderId="43" xfId="2" applyFont="1" applyFill="1" applyBorder="1" applyAlignment="1" applyProtection="1">
      <alignment horizontal="left" vertical="center" wrapText="1"/>
    </xf>
    <xf numFmtId="0" fontId="20" fillId="0" borderId="45" xfId="2" applyFont="1" applyFill="1" applyBorder="1" applyAlignment="1" applyProtection="1">
      <alignment horizontal="left" vertical="center" wrapText="1"/>
    </xf>
    <xf numFmtId="0" fontId="20" fillId="0" borderId="8" xfId="2" applyFont="1" applyFill="1" applyBorder="1" applyAlignment="1" applyProtection="1">
      <alignment horizontal="left" vertical="center" wrapText="1"/>
    </xf>
    <xf numFmtId="0" fontId="20" fillId="0" borderId="35" xfId="2" applyFont="1" applyFill="1" applyBorder="1" applyAlignment="1" applyProtection="1">
      <alignment horizontal="left" vertical="center" wrapText="1"/>
    </xf>
    <xf numFmtId="0" fontId="20" fillId="0" borderId="12" xfId="2" applyFont="1" applyFill="1" applyBorder="1" applyAlignment="1" applyProtection="1">
      <alignment horizontal="left" vertical="center" wrapText="1"/>
    </xf>
    <xf numFmtId="0" fontId="24" fillId="0" borderId="13" xfId="2" applyFont="1" applyFill="1" applyBorder="1" applyAlignment="1" applyProtection="1">
      <alignment horizontal="left" vertical="center" wrapText="1"/>
    </xf>
    <xf numFmtId="0" fontId="24" fillId="0" borderId="47" xfId="2" applyFont="1" applyFill="1" applyBorder="1" applyAlignment="1" applyProtection="1">
      <alignment horizontal="left" vertical="center" wrapText="1"/>
    </xf>
    <xf numFmtId="0" fontId="2" fillId="0" borderId="13" xfId="2" applyFont="1" applyFill="1" applyBorder="1" applyAlignment="1" applyProtection="1">
      <alignment horizontal="left" vertical="center" wrapText="1"/>
    </xf>
    <xf numFmtId="0" fontId="2" fillId="0" borderId="47" xfId="2" applyFont="1" applyFill="1" applyBorder="1" applyAlignment="1" applyProtection="1">
      <alignment horizontal="left" vertical="center" wrapText="1"/>
    </xf>
    <xf numFmtId="0" fontId="16" fillId="0" borderId="45" xfId="2" applyFont="1" applyFill="1" applyBorder="1" applyAlignment="1" applyProtection="1">
      <alignment horizontal="left" vertical="center" wrapText="1"/>
    </xf>
    <xf numFmtId="0" fontId="2" fillId="0" borderId="8" xfId="2" applyFont="1" applyFill="1" applyBorder="1" applyAlignment="1" applyProtection="1">
      <alignment horizontal="left" vertical="center" wrapText="1"/>
    </xf>
    <xf numFmtId="0" fontId="16" fillId="0" borderId="23" xfId="2" applyFont="1" applyFill="1" applyBorder="1" applyAlignment="1" applyProtection="1">
      <alignment horizontal="left" vertical="center" wrapText="1"/>
    </xf>
    <xf numFmtId="0" fontId="2" fillId="0" borderId="2" xfId="2" applyFont="1" applyFill="1" applyBorder="1" applyAlignment="1" applyProtection="1">
      <alignment horizontal="left" vertical="center" wrapText="1"/>
    </xf>
    <xf numFmtId="0" fontId="2" fillId="0" borderId="26" xfId="2" applyFont="1" applyFill="1" applyBorder="1" applyAlignment="1" applyProtection="1">
      <alignment horizontal="left" vertical="center" wrapText="1"/>
    </xf>
    <xf numFmtId="0" fontId="2" fillId="0" borderId="50" xfId="2" applyFont="1" applyFill="1" applyBorder="1" applyAlignment="1" applyProtection="1">
      <alignment horizontal="left" vertical="center" wrapText="1"/>
    </xf>
    <xf numFmtId="0" fontId="16" fillId="0" borderId="3" xfId="2" applyFont="1" applyFill="1" applyBorder="1" applyAlignment="1" applyProtection="1">
      <alignment horizontal="left" vertical="center" wrapText="1"/>
    </xf>
    <xf numFmtId="0" fontId="16" fillId="0" borderId="40" xfId="2" applyFont="1" applyFill="1" applyBorder="1" applyAlignment="1" applyProtection="1">
      <alignment horizontal="left" vertical="center" wrapText="1"/>
    </xf>
    <xf numFmtId="0" fontId="16" fillId="3" borderId="48" xfId="2" applyFont="1" applyFill="1" applyBorder="1" applyAlignment="1" applyProtection="1">
      <alignment horizontal="left" vertical="center" wrapText="1"/>
      <protection locked="0"/>
    </xf>
    <xf numFmtId="0" fontId="16" fillId="3" borderId="49" xfId="2" applyFont="1" applyFill="1" applyBorder="1" applyAlignment="1" applyProtection="1">
      <alignment horizontal="left" vertical="center" wrapText="1"/>
      <protection locked="0"/>
    </xf>
    <xf numFmtId="0" fontId="16" fillId="3" borderId="3" xfId="2" applyFont="1" applyFill="1" applyBorder="1" applyAlignment="1" applyProtection="1">
      <alignment horizontal="left" vertical="center" wrapText="1"/>
      <protection locked="0"/>
    </xf>
    <xf numFmtId="0" fontId="16" fillId="3" borderId="40" xfId="2" applyFont="1" applyFill="1" applyBorder="1" applyAlignment="1" applyProtection="1">
      <alignment horizontal="left" vertical="center" wrapText="1"/>
      <protection locked="0"/>
    </xf>
    <xf numFmtId="0" fontId="16" fillId="3" borderId="9" xfId="2" applyFont="1" applyFill="1" applyBorder="1" applyAlignment="1" applyProtection="1">
      <alignment horizontal="left" vertical="center" wrapText="1"/>
      <protection locked="0"/>
    </xf>
    <xf numFmtId="0" fontId="16" fillId="3" borderId="24" xfId="2" applyFont="1" applyFill="1" applyBorder="1" applyAlignment="1" applyProtection="1">
      <alignment horizontal="left" vertical="center" wrapText="1"/>
      <protection locked="0"/>
    </xf>
    <xf numFmtId="0" fontId="17" fillId="0" borderId="53" xfId="2" applyFont="1" applyFill="1" applyBorder="1" applyAlignment="1" applyProtection="1">
      <alignment horizontal="center" vertical="center" wrapText="1"/>
    </xf>
    <xf numFmtId="0" fontId="17" fillId="0" borderId="54" xfId="2" applyFont="1" applyFill="1" applyBorder="1" applyAlignment="1" applyProtection="1">
      <alignment horizontal="center" vertical="center" wrapText="1"/>
    </xf>
    <xf numFmtId="0" fontId="16" fillId="0" borderId="0" xfId="2" applyFont="1" applyFill="1" applyBorder="1" applyAlignment="1" applyProtection="1">
      <alignment horizontal="left" vertical="center" wrapText="1"/>
    </xf>
    <xf numFmtId="0" fontId="2" fillId="0" borderId="0" xfId="2" applyFont="1" applyFill="1" applyBorder="1" applyAlignment="1" applyProtection="1">
      <alignment horizontal="left" vertical="center" wrapText="1"/>
    </xf>
    <xf numFmtId="0" fontId="16" fillId="0" borderId="4" xfId="2" applyFont="1" applyFill="1" applyBorder="1" applyAlignment="1" applyProtection="1">
      <alignment horizontal="left" vertical="center" wrapText="1"/>
    </xf>
    <xf numFmtId="0" fontId="2" fillId="0" borderId="4" xfId="2" applyFont="1" applyFill="1" applyBorder="1" applyAlignment="1" applyProtection="1">
      <alignment horizontal="left" vertical="center" wrapText="1"/>
    </xf>
    <xf numFmtId="0" fontId="16" fillId="0" borderId="7" xfId="2" applyFont="1" applyFill="1" applyBorder="1" applyAlignment="1" applyProtection="1">
      <alignment horizontal="left" vertical="center" wrapText="1"/>
    </xf>
    <xf numFmtId="0" fontId="2" fillId="0" borderId="7" xfId="2" applyFont="1" applyFill="1" applyBorder="1" applyAlignment="1" applyProtection="1">
      <alignment horizontal="left" vertical="center" wrapText="1"/>
    </xf>
    <xf numFmtId="0" fontId="24" fillId="0" borderId="0" xfId="2" applyFont="1" applyAlignment="1" applyProtection="1">
      <alignment vertical="top" wrapText="1"/>
    </xf>
    <xf numFmtId="0" fontId="16" fillId="0" borderId="11" xfId="2" applyFont="1" applyFill="1" applyBorder="1" applyAlignment="1" applyProtection="1">
      <alignment horizontal="left" vertical="center" wrapText="1"/>
    </xf>
    <xf numFmtId="0" fontId="16" fillId="0" borderId="56" xfId="2" applyFont="1" applyFill="1" applyBorder="1" applyAlignment="1" applyProtection="1">
      <alignment horizontal="left" vertical="center" wrapText="1"/>
    </xf>
    <xf numFmtId="0" fontId="16" fillId="0" borderId="57" xfId="2" applyFont="1" applyFill="1" applyBorder="1" applyAlignment="1" applyProtection="1">
      <alignment horizontal="left" vertical="center" wrapText="1"/>
    </xf>
    <xf numFmtId="0" fontId="16" fillId="0" borderId="58" xfId="2" applyFont="1" applyFill="1" applyBorder="1" applyAlignment="1" applyProtection="1">
      <alignment horizontal="left" vertical="center" wrapText="1"/>
    </xf>
    <xf numFmtId="0" fontId="17" fillId="0" borderId="53" xfId="2" applyFont="1" applyBorder="1" applyAlignment="1" applyProtection="1">
      <alignment horizontal="center" vertical="center" wrapText="1"/>
    </xf>
    <xf numFmtId="0" fontId="16" fillId="0" borderId="54" xfId="2" applyFont="1" applyBorder="1" applyAlignment="1" applyProtection="1">
      <alignment horizontal="center" vertical="center" wrapText="1"/>
    </xf>
    <xf numFmtId="0" fontId="29" fillId="0" borderId="53" xfId="2" applyFont="1" applyBorder="1" applyAlignment="1" applyProtection="1">
      <alignment horizontal="center" vertical="center" wrapText="1"/>
    </xf>
    <xf numFmtId="0" fontId="17" fillId="0" borderId="54" xfId="2" applyFont="1" applyBorder="1" applyAlignment="1" applyProtection="1">
      <alignment horizontal="center" vertical="center" wrapText="1"/>
    </xf>
    <xf numFmtId="176" fontId="29" fillId="0" borderId="53" xfId="3" applyNumberFormat="1" applyFont="1" applyFill="1" applyBorder="1" applyAlignment="1" applyProtection="1">
      <alignment horizontal="right" vertical="center" wrapText="1"/>
    </xf>
    <xf numFmtId="176" fontId="29" fillId="0" borderId="54" xfId="3" applyNumberFormat="1" applyFont="1" applyFill="1" applyBorder="1" applyAlignment="1" applyProtection="1">
      <alignment horizontal="right" vertical="center" wrapText="1"/>
    </xf>
    <xf numFmtId="0" fontId="24" fillId="0" borderId="0" xfId="2" applyFont="1" applyAlignment="1" applyProtection="1">
      <alignment vertical="top"/>
    </xf>
    <xf numFmtId="0" fontId="14" fillId="6" borderId="0" xfId="2" applyFont="1" applyFill="1" applyAlignment="1">
      <alignment vertical="center" wrapText="1"/>
    </xf>
    <xf numFmtId="0" fontId="22" fillId="0" borderId="31" xfId="2" applyFont="1" applyFill="1" applyBorder="1" applyAlignment="1">
      <alignment horizontal="center" vertical="center" textRotation="255" wrapText="1"/>
    </xf>
    <xf numFmtId="0" fontId="22" fillId="0" borderId="38" xfId="2" applyFont="1" applyFill="1" applyBorder="1" applyAlignment="1">
      <alignment horizontal="center" vertical="center" textRotation="255" wrapText="1"/>
    </xf>
    <xf numFmtId="0" fontId="22" fillId="0" borderId="30" xfId="2" applyFont="1" applyFill="1" applyBorder="1" applyAlignment="1">
      <alignment horizontal="center" vertical="center" textRotation="255" wrapText="1"/>
    </xf>
    <xf numFmtId="0" fontId="32" fillId="0" borderId="32" xfId="2" applyFont="1" applyFill="1" applyBorder="1" applyAlignment="1">
      <alignment horizontal="left" vertical="center" wrapText="1"/>
    </xf>
    <xf numFmtId="0" fontId="32" fillId="0" borderId="33" xfId="2" applyFont="1" applyFill="1" applyBorder="1" applyAlignment="1">
      <alignment horizontal="left" vertical="center" wrapText="1"/>
    </xf>
    <xf numFmtId="0" fontId="32" fillId="0" borderId="34" xfId="2" applyFont="1" applyFill="1" applyBorder="1" applyAlignment="1">
      <alignment horizontal="left" vertical="center" wrapText="1"/>
    </xf>
    <xf numFmtId="180" fontId="32" fillId="0" borderId="66" xfId="2" applyNumberFormat="1" applyFont="1" applyFill="1" applyBorder="1" applyProtection="1">
      <alignment vertical="center"/>
    </xf>
    <xf numFmtId="180" fontId="32" fillId="0" borderId="67" xfId="2" applyNumberFormat="1" applyFont="1" applyFill="1" applyBorder="1" applyProtection="1">
      <alignment vertical="center"/>
    </xf>
    <xf numFmtId="0" fontId="32" fillId="0" borderId="39" xfId="2" applyFont="1" applyFill="1" applyBorder="1" applyAlignment="1">
      <alignment horizontal="left" vertical="center" wrapText="1"/>
    </xf>
    <xf numFmtId="0" fontId="32" fillId="0" borderId="4" xfId="2" applyFont="1" applyFill="1" applyBorder="1" applyAlignment="1">
      <alignment horizontal="left" vertical="center" wrapText="1"/>
    </xf>
    <xf numFmtId="0" fontId="32" fillId="0" borderId="40" xfId="2" applyFont="1" applyFill="1" applyBorder="1" applyAlignment="1">
      <alignment horizontal="left" vertical="center" wrapText="1"/>
    </xf>
    <xf numFmtId="180" fontId="32" fillId="0" borderId="39" xfId="2" applyNumberFormat="1" applyFont="1" applyFill="1" applyBorder="1" applyProtection="1">
      <alignment vertical="center"/>
    </xf>
    <xf numFmtId="180" fontId="32" fillId="0" borderId="40" xfId="2" applyNumberFormat="1" applyFont="1" applyFill="1" applyBorder="1" applyProtection="1">
      <alignment vertical="center"/>
    </xf>
    <xf numFmtId="0" fontId="32" fillId="0" borderId="42" xfId="2" applyFont="1" applyFill="1" applyBorder="1" applyAlignment="1">
      <alignment horizontal="left" vertical="center" wrapText="1"/>
    </xf>
    <xf numFmtId="0" fontId="32" fillId="0" borderId="1" xfId="2" applyFont="1" applyFill="1" applyBorder="1" applyAlignment="1">
      <alignment horizontal="left" vertical="center" wrapText="1"/>
    </xf>
    <xf numFmtId="0" fontId="32" fillId="0" borderId="43" xfId="2" applyFont="1" applyFill="1" applyBorder="1" applyAlignment="1">
      <alignment horizontal="left" vertical="center" wrapText="1"/>
    </xf>
    <xf numFmtId="0" fontId="21" fillId="0" borderId="20" xfId="2" applyFont="1" applyFill="1" applyBorder="1" applyAlignment="1">
      <alignment horizontal="center" vertical="center" wrapText="1"/>
    </xf>
    <xf numFmtId="0" fontId="21" fillId="0" borderId="21" xfId="2" applyFont="1" applyFill="1" applyBorder="1" applyAlignment="1">
      <alignment horizontal="center" vertical="center" wrapText="1"/>
    </xf>
    <xf numFmtId="0" fontId="21" fillId="0" borderId="22" xfId="2" applyFont="1" applyFill="1" applyBorder="1" applyAlignment="1">
      <alignment horizontal="center" vertical="center" wrapText="1"/>
    </xf>
    <xf numFmtId="0" fontId="21" fillId="0" borderId="26" xfId="2" applyFont="1" applyFill="1" applyBorder="1" applyAlignment="1">
      <alignment horizontal="center" vertical="center" wrapText="1"/>
    </xf>
    <xf numFmtId="0" fontId="21" fillId="0" borderId="25" xfId="2" applyFont="1" applyFill="1" applyBorder="1" applyAlignment="1">
      <alignment horizontal="center" vertical="center" wrapText="1"/>
    </xf>
    <xf numFmtId="0" fontId="21" fillId="0" borderId="27" xfId="2" applyFont="1" applyFill="1" applyBorder="1" applyAlignment="1">
      <alignment horizontal="center" vertical="center" wrapText="1"/>
    </xf>
    <xf numFmtId="0" fontId="21" fillId="0" borderId="53" xfId="2" applyFont="1" applyFill="1" applyBorder="1" applyAlignment="1">
      <alignment horizontal="center" vertical="center" wrapText="1"/>
    </xf>
    <xf numFmtId="0" fontId="21" fillId="0" borderId="54" xfId="2" applyFont="1" applyFill="1" applyBorder="1" applyAlignment="1">
      <alignment horizontal="center" vertical="center" wrapText="1"/>
    </xf>
    <xf numFmtId="0" fontId="21" fillId="0" borderId="62" xfId="2" applyFont="1" applyFill="1" applyBorder="1" applyAlignment="1">
      <alignment horizontal="center" vertical="center" wrapText="1"/>
    </xf>
    <xf numFmtId="0" fontId="21" fillId="0" borderId="31" xfId="2" applyFont="1" applyFill="1" applyBorder="1" applyAlignment="1">
      <alignment horizontal="center" vertical="center" wrapText="1"/>
    </xf>
    <xf numFmtId="0" fontId="21" fillId="0" borderId="30" xfId="2" applyFont="1" applyFill="1" applyBorder="1" applyAlignment="1">
      <alignment horizontal="center" vertical="center"/>
    </xf>
    <xf numFmtId="0" fontId="31" fillId="0" borderId="31" xfId="2" applyFont="1" applyFill="1" applyBorder="1" applyAlignment="1">
      <alignment horizontal="center" vertical="center" wrapText="1"/>
    </xf>
    <xf numFmtId="0" fontId="32" fillId="0" borderId="30" xfId="2" applyFont="1" applyFill="1" applyBorder="1" applyAlignment="1">
      <alignment horizontal="center" vertical="center"/>
    </xf>
    <xf numFmtId="0" fontId="32" fillId="0" borderId="14" xfId="2" applyFont="1" applyFill="1" applyBorder="1" applyAlignment="1">
      <alignment horizontal="left" vertical="center" wrapText="1"/>
    </xf>
    <xf numFmtId="0" fontId="32" fillId="0" borderId="44" xfId="2" applyFont="1" applyFill="1" applyBorder="1" applyAlignment="1">
      <alignment horizontal="left" vertical="center" wrapText="1"/>
    </xf>
    <xf numFmtId="0" fontId="32" fillId="0" borderId="45" xfId="2" applyFont="1" applyFill="1" applyBorder="1" applyAlignment="1">
      <alignment horizontal="left" vertical="center" wrapText="1"/>
    </xf>
    <xf numFmtId="0" fontId="32" fillId="0" borderId="8" xfId="2" applyFont="1" applyFill="1" applyBorder="1" applyAlignment="1">
      <alignment horizontal="left" vertical="center" wrapText="1"/>
    </xf>
    <xf numFmtId="0" fontId="32" fillId="0" borderId="35" xfId="2" applyFont="1" applyFill="1" applyBorder="1" applyAlignment="1">
      <alignment horizontal="left" vertical="center" wrapText="1"/>
    </xf>
    <xf numFmtId="0" fontId="32" fillId="0" borderId="12" xfId="2" applyFont="1" applyFill="1" applyBorder="1" applyAlignment="1">
      <alignment horizontal="left" vertical="center" wrapText="1"/>
    </xf>
    <xf numFmtId="0" fontId="32" fillId="0" borderId="13" xfId="2" applyFont="1" applyFill="1" applyBorder="1" applyAlignment="1">
      <alignment horizontal="left" vertical="center" wrapText="1"/>
    </xf>
    <xf numFmtId="0" fontId="32" fillId="0" borderId="47" xfId="2" applyFont="1" applyFill="1" applyBorder="1" applyAlignment="1">
      <alignment horizontal="left" vertical="center" wrapText="1"/>
    </xf>
    <xf numFmtId="0" fontId="32" fillId="0" borderId="23" xfId="2" applyFont="1" applyFill="1" applyBorder="1" applyAlignment="1">
      <alignment horizontal="left" vertical="center" wrapText="1"/>
    </xf>
    <xf numFmtId="0" fontId="32" fillId="0" borderId="2" xfId="2" applyFont="1" applyFill="1" applyBorder="1" applyAlignment="1">
      <alignment horizontal="left" vertical="center" wrapText="1"/>
    </xf>
    <xf numFmtId="0" fontId="32" fillId="0" borderId="26" xfId="2" applyFont="1" applyFill="1" applyBorder="1" applyAlignment="1">
      <alignment horizontal="left" vertical="center" wrapText="1"/>
    </xf>
    <xf numFmtId="0" fontId="32" fillId="0" borderId="50" xfId="2" applyFont="1" applyFill="1" applyBorder="1" applyAlignment="1">
      <alignment horizontal="left" vertical="center" wrapText="1"/>
    </xf>
    <xf numFmtId="0" fontId="32" fillId="0" borderId="3" xfId="2" applyFont="1" applyFill="1" applyBorder="1" applyAlignment="1">
      <alignment horizontal="left" vertical="center" wrapText="1"/>
    </xf>
    <xf numFmtId="0" fontId="32" fillId="0" borderId="6" xfId="2" applyFont="1" applyFill="1" applyBorder="1" applyAlignment="1">
      <alignment horizontal="left" vertical="center" wrapText="1"/>
    </xf>
    <xf numFmtId="0" fontId="32" fillId="0" borderId="71" xfId="2" applyFont="1" applyFill="1" applyBorder="1" applyAlignment="1">
      <alignment horizontal="left" vertical="center" wrapText="1"/>
    </xf>
    <xf numFmtId="180" fontId="32" fillId="3" borderId="39" xfId="2" applyNumberFormat="1" applyFont="1" applyFill="1" applyBorder="1" applyProtection="1">
      <alignment vertical="center"/>
      <protection locked="0"/>
    </xf>
    <xf numFmtId="180" fontId="32" fillId="3" borderId="40" xfId="2" applyNumberFormat="1" applyFont="1" applyFill="1" applyBorder="1" applyProtection="1">
      <alignment vertical="center"/>
      <protection locked="0"/>
    </xf>
    <xf numFmtId="0" fontId="32" fillId="0" borderId="72" xfId="2" applyFont="1" applyFill="1" applyBorder="1" applyAlignment="1" applyProtection="1">
      <alignment horizontal="left" vertical="center" wrapText="1"/>
      <protection locked="0"/>
    </xf>
    <xf numFmtId="0" fontId="32" fillId="0" borderId="27" xfId="2" applyFont="1" applyFill="1" applyBorder="1" applyAlignment="1" applyProtection="1">
      <alignment horizontal="left" vertical="center" wrapText="1"/>
      <protection locked="0"/>
    </xf>
    <xf numFmtId="180" fontId="32" fillId="3" borderId="52" xfId="2" applyNumberFormat="1" applyFont="1" applyFill="1" applyBorder="1" applyProtection="1">
      <alignment vertical="center"/>
      <protection locked="0"/>
    </xf>
    <xf numFmtId="180" fontId="32" fillId="3" borderId="58" xfId="2" applyNumberFormat="1" applyFont="1" applyFill="1" applyBorder="1" applyProtection="1">
      <alignment vertical="center"/>
      <protection locked="0"/>
    </xf>
    <xf numFmtId="0" fontId="19" fillId="0" borderId="53" xfId="2" applyFont="1" applyFill="1" applyBorder="1" applyAlignment="1">
      <alignment horizontal="center" vertical="center" wrapText="1"/>
    </xf>
    <xf numFmtId="0" fontId="19" fillId="0" borderId="54" xfId="2" applyFont="1" applyFill="1" applyBorder="1" applyAlignment="1">
      <alignment horizontal="center" vertical="center" wrapText="1"/>
    </xf>
    <xf numFmtId="0" fontId="19" fillId="0" borderId="62" xfId="2" applyFont="1" applyFill="1" applyBorder="1" applyAlignment="1">
      <alignment horizontal="center" vertical="center" wrapText="1"/>
    </xf>
    <xf numFmtId="0" fontId="32" fillId="0" borderId="66" xfId="2" applyFont="1" applyFill="1" applyBorder="1" applyAlignment="1">
      <alignment horizontal="left" vertical="center" wrapText="1"/>
    </xf>
    <xf numFmtId="0" fontId="32" fillId="0" borderId="75" xfId="2" applyFont="1" applyFill="1" applyBorder="1" applyAlignment="1">
      <alignment horizontal="left" vertical="center" wrapText="1"/>
    </xf>
    <xf numFmtId="0" fontId="32" fillId="0" borderId="67" xfId="2" applyFont="1" applyFill="1" applyBorder="1" applyAlignment="1">
      <alignment horizontal="left" vertical="center" wrapText="1"/>
    </xf>
    <xf numFmtId="182" fontId="32" fillId="0" borderId="66" xfId="2" applyNumberFormat="1" applyFont="1" applyFill="1" applyBorder="1" applyProtection="1">
      <alignment vertical="center"/>
    </xf>
    <xf numFmtId="182" fontId="32" fillId="0" borderId="67" xfId="2" applyNumberFormat="1" applyFont="1" applyFill="1" applyBorder="1" applyProtection="1">
      <alignment vertical="center"/>
    </xf>
    <xf numFmtId="182" fontId="32" fillId="0" borderId="39" xfId="2" applyNumberFormat="1" applyFont="1" applyFill="1" applyBorder="1" applyProtection="1">
      <alignment vertical="center"/>
    </xf>
    <xf numFmtId="182" fontId="32" fillId="0" borderId="40" xfId="2" applyNumberFormat="1" applyFont="1" applyFill="1" applyBorder="1" applyProtection="1">
      <alignment vertical="center"/>
    </xf>
    <xf numFmtId="0" fontId="32" fillId="0" borderId="52" xfId="2" applyFont="1" applyFill="1" applyBorder="1" applyAlignment="1">
      <alignment horizontal="left" vertical="center" wrapText="1"/>
    </xf>
    <xf numFmtId="0" fontId="32" fillId="0" borderId="57" xfId="2" applyFont="1" applyFill="1" applyBorder="1" applyAlignment="1">
      <alignment horizontal="left" vertical="center" wrapText="1"/>
    </xf>
    <xf numFmtId="0" fontId="32" fillId="0" borderId="58" xfId="2" applyFont="1" applyFill="1" applyBorder="1" applyAlignment="1">
      <alignment horizontal="left" vertical="center" wrapText="1"/>
    </xf>
    <xf numFmtId="182" fontId="32" fillId="0" borderId="52" xfId="2" applyNumberFormat="1" applyFont="1" applyFill="1" applyBorder="1" applyProtection="1">
      <alignment vertical="center"/>
    </xf>
    <xf numFmtId="182" fontId="32" fillId="0" borderId="58" xfId="2" applyNumberFormat="1" applyFont="1" applyFill="1" applyBorder="1" applyProtection="1">
      <alignment vertical="center"/>
    </xf>
    <xf numFmtId="0" fontId="32" fillId="0" borderId="80" xfId="2" applyFont="1" applyFill="1" applyBorder="1" applyAlignment="1">
      <alignment horizontal="left" vertical="center" wrapText="1"/>
    </xf>
    <xf numFmtId="176" fontId="32" fillId="0" borderId="31" xfId="3" applyNumberFormat="1" applyFont="1" applyFill="1" applyBorder="1" applyAlignment="1" applyProtection="1">
      <alignment vertical="center" wrapText="1"/>
    </xf>
    <xf numFmtId="176" fontId="32" fillId="0" borderId="36" xfId="3" applyNumberFormat="1" applyFont="1" applyFill="1" applyBorder="1" applyAlignment="1" applyProtection="1">
      <alignment vertical="center" wrapText="1"/>
    </xf>
    <xf numFmtId="0" fontId="22" fillId="0" borderId="31" xfId="2" applyFont="1" applyFill="1" applyBorder="1" applyAlignment="1">
      <alignment horizontal="center" vertical="center" wrapText="1"/>
    </xf>
    <xf numFmtId="0" fontId="22" fillId="0" borderId="36" xfId="2" applyFont="1" applyFill="1" applyBorder="1" applyAlignment="1">
      <alignment horizontal="center" vertical="center" wrapText="1"/>
    </xf>
    <xf numFmtId="176" fontId="32" fillId="0" borderId="76" xfId="2" applyNumberFormat="1" applyFont="1" applyFill="1" applyBorder="1" applyAlignment="1">
      <alignment horizontal="right" vertical="center" wrapText="1"/>
    </xf>
    <xf numFmtId="176" fontId="32" fillId="0" borderId="82" xfId="2" applyNumberFormat="1" applyFont="1" applyFill="1" applyBorder="1" applyAlignment="1">
      <alignment horizontal="right" vertical="center" wrapText="1"/>
    </xf>
    <xf numFmtId="176" fontId="32" fillId="0" borderId="76" xfId="3" applyNumberFormat="1" applyFont="1" applyFill="1" applyBorder="1" applyAlignment="1" applyProtection="1">
      <alignment vertical="center" wrapText="1"/>
      <protection locked="0"/>
    </xf>
    <xf numFmtId="176" fontId="32" fillId="0" borderId="82" xfId="3" applyNumberFormat="1" applyFont="1" applyFill="1" applyBorder="1" applyAlignment="1" applyProtection="1">
      <alignment vertical="center" wrapText="1"/>
      <protection locked="0"/>
    </xf>
    <xf numFmtId="0" fontId="22" fillId="0" borderId="32" xfId="2" applyFont="1" applyFill="1" applyBorder="1" applyAlignment="1">
      <alignment horizontal="center" vertical="center" wrapText="1"/>
    </xf>
    <xf numFmtId="0" fontId="22" fillId="0" borderId="65" xfId="2" applyFont="1" applyFill="1" applyBorder="1" applyAlignment="1">
      <alignment horizontal="center" vertical="center" wrapText="1"/>
    </xf>
    <xf numFmtId="176" fontId="34" fillId="0" borderId="81" xfId="3" applyNumberFormat="1" applyFont="1" applyFill="1" applyBorder="1" applyAlignment="1">
      <alignment vertical="center" wrapText="1"/>
    </xf>
    <xf numFmtId="176" fontId="34" fillId="0" borderId="83" xfId="3" applyNumberFormat="1" applyFont="1" applyFill="1" applyBorder="1" applyAlignment="1">
      <alignment vertical="center" wrapText="1"/>
    </xf>
    <xf numFmtId="179" fontId="32" fillId="0" borderId="31" xfId="2" applyNumberFormat="1" applyFont="1" applyFill="1" applyBorder="1" applyAlignment="1">
      <alignment horizontal="right" vertical="center" wrapText="1"/>
    </xf>
    <xf numFmtId="179" fontId="32" fillId="0" borderId="36" xfId="2" applyNumberFormat="1" applyFont="1" applyFill="1" applyBorder="1" applyAlignment="1">
      <alignment horizontal="right" vertical="center" wrapText="1"/>
    </xf>
    <xf numFmtId="176" fontId="32" fillId="0" borderId="46" xfId="3" applyNumberFormat="1" applyFont="1" applyFill="1" applyBorder="1" applyAlignment="1" applyProtection="1">
      <alignment vertical="center" wrapText="1"/>
    </xf>
    <xf numFmtId="0" fontId="22" fillId="0" borderId="46" xfId="2" applyFont="1" applyFill="1" applyBorder="1" applyAlignment="1">
      <alignment horizontal="center" vertical="center" wrapText="1"/>
    </xf>
    <xf numFmtId="176" fontId="32" fillId="0" borderId="84" xfId="2" applyNumberFormat="1" applyFont="1" applyFill="1" applyBorder="1" applyAlignment="1">
      <alignment horizontal="right" vertical="center" wrapText="1"/>
    </xf>
    <xf numFmtId="176" fontId="32" fillId="0" borderId="84" xfId="3" applyNumberFormat="1" applyFont="1" applyFill="1" applyBorder="1" applyAlignment="1" applyProtection="1">
      <alignment vertical="center" wrapText="1"/>
      <protection locked="0"/>
    </xf>
    <xf numFmtId="0" fontId="22" fillId="0" borderId="68" xfId="2" applyFont="1" applyFill="1" applyBorder="1" applyAlignment="1">
      <alignment horizontal="center" vertical="center" wrapText="1"/>
    </xf>
    <xf numFmtId="176" fontId="34" fillId="0" borderId="85" xfId="3" applyNumberFormat="1" applyFont="1" applyFill="1" applyBorder="1" applyAlignment="1">
      <alignment vertical="center" wrapText="1"/>
    </xf>
    <xf numFmtId="179" fontId="32" fillId="0" borderId="46" xfId="2" applyNumberFormat="1" applyFont="1" applyFill="1" applyBorder="1" applyAlignment="1">
      <alignment horizontal="right" vertical="center" wrapText="1"/>
    </xf>
    <xf numFmtId="0" fontId="32" fillId="0" borderId="28" xfId="2" applyFont="1" applyFill="1" applyBorder="1" applyAlignment="1">
      <alignment horizontal="left" vertical="center" wrapText="1"/>
    </xf>
    <xf numFmtId="0" fontId="32" fillId="0" borderId="64" xfId="2" applyFont="1" applyFill="1" applyBorder="1" applyAlignment="1">
      <alignment horizontal="left" vertical="center" wrapText="1"/>
    </xf>
    <xf numFmtId="0" fontId="32" fillId="3" borderId="26" xfId="2" applyFont="1" applyFill="1" applyBorder="1" applyProtection="1">
      <alignment vertical="center"/>
      <protection locked="0"/>
    </xf>
    <xf numFmtId="0" fontId="32" fillId="3" borderId="27" xfId="2" applyFont="1" applyFill="1" applyBorder="1" applyProtection="1">
      <alignment vertical="center"/>
      <protection locked="0"/>
    </xf>
    <xf numFmtId="0" fontId="19" fillId="0" borderId="20" xfId="2" applyFont="1" applyFill="1" applyBorder="1" applyAlignment="1">
      <alignment horizontal="center" vertical="center" wrapText="1"/>
    </xf>
    <xf numFmtId="0" fontId="19" fillId="0" borderId="21" xfId="2" applyFont="1" applyFill="1" applyBorder="1" applyAlignment="1">
      <alignment horizontal="center" vertical="center" wrapText="1"/>
    </xf>
    <xf numFmtId="0" fontId="19" fillId="0" borderId="26" xfId="2" applyFont="1" applyFill="1" applyBorder="1" applyAlignment="1">
      <alignment horizontal="center" vertical="center" wrapText="1"/>
    </xf>
    <xf numFmtId="0" fontId="19" fillId="0" borderId="25" xfId="2" applyFont="1" applyFill="1" applyBorder="1" applyAlignment="1">
      <alignment horizontal="center" vertical="center" wrapText="1"/>
    </xf>
    <xf numFmtId="0" fontId="22" fillId="0" borderId="20" xfId="2" applyFont="1" applyFill="1" applyBorder="1" applyAlignment="1">
      <alignment horizontal="left" vertical="center" wrapText="1"/>
    </xf>
    <xf numFmtId="0" fontId="22" fillId="0" borderId="21" xfId="2" applyFont="1" applyFill="1" applyBorder="1" applyAlignment="1">
      <alignment horizontal="left" vertical="center" wrapText="1"/>
    </xf>
    <xf numFmtId="0" fontId="22" fillId="0" borderId="22" xfId="2" applyFont="1" applyFill="1" applyBorder="1" applyAlignment="1">
      <alignment horizontal="left" vertical="center" wrapText="1"/>
    </xf>
    <xf numFmtId="0" fontId="22" fillId="0" borderId="52" xfId="2" applyFont="1" applyFill="1" applyBorder="1" applyAlignment="1">
      <alignment horizontal="left" vertical="center" wrapText="1"/>
    </xf>
    <xf numFmtId="0" fontId="22" fillId="0" borderId="57" xfId="2" applyFont="1" applyFill="1" applyBorder="1" applyAlignment="1">
      <alignment horizontal="left" vertical="center" wrapText="1"/>
    </xf>
    <xf numFmtId="0" fontId="22" fillId="0" borderId="58" xfId="2" applyFont="1" applyFill="1" applyBorder="1" applyAlignment="1">
      <alignment horizontal="left" vertical="center" wrapText="1"/>
    </xf>
    <xf numFmtId="0" fontId="22" fillId="0" borderId="66" xfId="2" applyFont="1" applyFill="1" applyBorder="1" applyAlignment="1">
      <alignment horizontal="left" vertical="center" wrapText="1"/>
    </xf>
    <xf numFmtId="0" fontId="22" fillId="0" borderId="75" xfId="2" applyFont="1" applyFill="1" applyBorder="1" applyAlignment="1">
      <alignment horizontal="left" vertical="center" wrapText="1"/>
    </xf>
    <xf numFmtId="0" fontId="22" fillId="0" borderId="67" xfId="2" applyFont="1" applyFill="1" applyBorder="1" applyAlignment="1">
      <alignment horizontal="left" vertical="center" wrapText="1"/>
    </xf>
    <xf numFmtId="0" fontId="22" fillId="0" borderId="26" xfId="2" applyFont="1" applyFill="1" applyBorder="1" applyAlignment="1">
      <alignment horizontal="left" vertical="center" wrapText="1"/>
    </xf>
    <xf numFmtId="0" fontId="22" fillId="0" borderId="25" xfId="2" applyFont="1" applyFill="1" applyBorder="1" applyAlignment="1">
      <alignment horizontal="left" vertical="center" wrapText="1"/>
    </xf>
    <xf numFmtId="0" fontId="22" fillId="0" borderId="27" xfId="2" applyFont="1" applyFill="1" applyBorder="1" applyAlignment="1">
      <alignment horizontal="left" vertical="center" wrapText="1"/>
    </xf>
    <xf numFmtId="0" fontId="32" fillId="0" borderId="68" xfId="2" applyFont="1" applyFill="1" applyBorder="1" applyAlignment="1">
      <alignment horizontal="left" vertical="center" wrapText="1"/>
    </xf>
    <xf numFmtId="0" fontId="32" fillId="0" borderId="86" xfId="2" applyFont="1" applyFill="1" applyBorder="1" applyAlignment="1">
      <alignment horizontal="left" vertical="center" wrapText="1"/>
    </xf>
    <xf numFmtId="0" fontId="32" fillId="0" borderId="73" xfId="2" applyFont="1" applyFill="1" applyBorder="1" applyAlignment="1">
      <alignment horizontal="left" vertical="center" wrapText="1"/>
    </xf>
    <xf numFmtId="0" fontId="32" fillId="0" borderId="10" xfId="2" applyFont="1" applyFill="1" applyBorder="1" applyAlignment="1">
      <alignment horizontal="left" vertical="center" wrapText="1"/>
    </xf>
    <xf numFmtId="0" fontId="32" fillId="0" borderId="56" xfId="2" applyFont="1" applyFill="1" applyBorder="1" applyAlignment="1">
      <alignment horizontal="left" vertical="center" wrapText="1"/>
    </xf>
    <xf numFmtId="0" fontId="14" fillId="0" borderId="0" xfId="2" applyFont="1" applyFill="1" applyAlignment="1">
      <alignment vertical="center" wrapText="1"/>
    </xf>
    <xf numFmtId="0" fontId="24" fillId="0" borderId="3" xfId="2" applyFont="1" applyFill="1" applyBorder="1">
      <alignment vertical="center"/>
    </xf>
    <xf numFmtId="0" fontId="24" fillId="0" borderId="4" xfId="2" applyFont="1" applyFill="1" applyBorder="1">
      <alignment vertical="center"/>
    </xf>
    <xf numFmtId="0" fontId="24" fillId="0" borderId="40" xfId="2" applyFont="1" applyFill="1" applyBorder="1">
      <alignment vertical="center"/>
    </xf>
    <xf numFmtId="179" fontId="24" fillId="0" borderId="42" xfId="2" applyNumberFormat="1" applyFont="1" applyFill="1" applyBorder="1">
      <alignment vertical="center"/>
    </xf>
    <xf numFmtId="179" fontId="24" fillId="0" borderId="1" xfId="2" applyNumberFormat="1" applyFont="1" applyFill="1" applyBorder="1">
      <alignment vertical="center"/>
    </xf>
    <xf numFmtId="179" fontId="24" fillId="0" borderId="3" xfId="2" applyNumberFormat="1" applyFont="1" applyFill="1" applyBorder="1">
      <alignment vertical="center"/>
    </xf>
    <xf numFmtId="0" fontId="24" fillId="0" borderId="14" xfId="2" applyFont="1" applyFill="1" applyBorder="1">
      <alignment vertical="center"/>
    </xf>
    <xf numFmtId="0" fontId="24" fillId="0" borderId="1" xfId="2" applyFont="1" applyFill="1" applyBorder="1">
      <alignment vertical="center"/>
    </xf>
    <xf numFmtId="0" fontId="24" fillId="0" borderId="43" xfId="2" applyFont="1" applyFill="1" applyBorder="1">
      <alignment vertical="center"/>
    </xf>
    <xf numFmtId="0" fontId="24" fillId="3" borderId="42" xfId="2" applyFont="1" applyFill="1" applyBorder="1" applyProtection="1">
      <alignment vertical="center"/>
      <protection locked="0"/>
    </xf>
    <xf numFmtId="0" fontId="24" fillId="3" borderId="1" xfId="2" applyFont="1" applyFill="1" applyBorder="1" applyProtection="1">
      <alignment vertical="center"/>
      <protection locked="0"/>
    </xf>
    <xf numFmtId="0" fontId="24" fillId="3" borderId="3" xfId="2" applyFont="1" applyFill="1" applyBorder="1" applyProtection="1">
      <alignment vertical="center"/>
      <protection locked="0"/>
    </xf>
    <xf numFmtId="0" fontId="24" fillId="0" borderId="72" xfId="2" applyFont="1" applyFill="1" applyBorder="1">
      <alignment vertical="center"/>
    </xf>
    <xf numFmtId="0" fontId="24" fillId="0" borderId="25" xfId="2" applyFont="1" applyFill="1" applyBorder="1">
      <alignment vertical="center"/>
    </xf>
    <xf numFmtId="0" fontId="24" fillId="0" borderId="27" xfId="2" applyFont="1" applyFill="1" applyBorder="1">
      <alignment vertical="center"/>
    </xf>
    <xf numFmtId="0" fontId="24" fillId="3" borderId="63" xfId="2" applyFont="1" applyFill="1" applyBorder="1" applyProtection="1">
      <alignment vertical="center"/>
      <protection locked="0"/>
    </xf>
    <xf numFmtId="0" fontId="24" fillId="3" borderId="28" xfId="2" applyFont="1" applyFill="1" applyBorder="1" applyProtection="1">
      <alignment vertical="center"/>
      <protection locked="0"/>
    </xf>
    <xf numFmtId="0" fontId="24" fillId="3" borderId="72" xfId="2" applyFont="1" applyFill="1" applyBorder="1" applyProtection="1">
      <alignment vertical="center"/>
      <protection locked="0"/>
    </xf>
    <xf numFmtId="0" fontId="19" fillId="0" borderId="53" xfId="2" applyFont="1" applyFill="1" applyBorder="1" applyAlignment="1">
      <alignment horizontal="center" vertical="center"/>
    </xf>
    <xf numFmtId="0" fontId="19" fillId="0" borderId="54" xfId="2" applyFont="1" applyFill="1" applyBorder="1" applyAlignment="1">
      <alignment horizontal="center" vertical="center"/>
    </xf>
    <xf numFmtId="0" fontId="19" fillId="0" borderId="62" xfId="2" applyFont="1" applyFill="1" applyBorder="1" applyAlignment="1">
      <alignment horizontal="center" vertical="center"/>
    </xf>
    <xf numFmtId="0" fontId="24" fillId="0" borderId="20" xfId="2" applyFont="1" applyFill="1" applyBorder="1">
      <alignment vertical="center"/>
    </xf>
    <xf numFmtId="0" fontId="24" fillId="0" borderId="21" xfId="2" applyFont="1" applyFill="1" applyBorder="1">
      <alignment vertical="center"/>
    </xf>
    <xf numFmtId="0" fontId="24" fillId="0" borderId="88" xfId="2" applyFont="1" applyFill="1" applyBorder="1">
      <alignment vertical="center"/>
    </xf>
    <xf numFmtId="0" fontId="24" fillId="0" borderId="23" xfId="2" applyFont="1" applyFill="1" applyBorder="1">
      <alignment vertical="center"/>
    </xf>
    <xf numFmtId="0" fontId="24" fillId="0" borderId="0" xfId="2" applyFont="1" applyFill="1" applyBorder="1">
      <alignment vertical="center"/>
    </xf>
    <xf numFmtId="0" fontId="24" fillId="0" borderId="2" xfId="2" applyFont="1" applyFill="1" applyBorder="1">
      <alignment vertical="center"/>
    </xf>
    <xf numFmtId="0" fontId="24" fillId="0" borderId="26" xfId="2" applyFont="1" applyFill="1" applyBorder="1">
      <alignment vertical="center"/>
    </xf>
    <xf numFmtId="0" fontId="24" fillId="0" borderId="50" xfId="2" applyFont="1" applyFill="1" applyBorder="1">
      <alignment vertical="center"/>
    </xf>
    <xf numFmtId="0" fontId="24" fillId="0" borderId="33" xfId="2" applyFont="1" applyFill="1" applyBorder="1">
      <alignment vertical="center"/>
    </xf>
    <xf numFmtId="0" fontId="24" fillId="0" borderId="89" xfId="2" applyFont="1" applyFill="1" applyBorder="1">
      <alignment vertical="center"/>
    </xf>
    <xf numFmtId="0" fontId="24" fillId="0" borderId="75" xfId="2" applyFont="1" applyFill="1" applyBorder="1">
      <alignment vertical="center"/>
    </xf>
    <xf numFmtId="179" fontId="24" fillId="0" borderId="80" xfId="2" applyNumberFormat="1" applyFont="1" applyFill="1" applyBorder="1">
      <alignment vertical="center"/>
    </xf>
    <xf numFmtId="179" fontId="24" fillId="0" borderId="33" xfId="2" applyNumberFormat="1" applyFont="1" applyFill="1" applyBorder="1">
      <alignment vertical="center"/>
    </xf>
    <xf numFmtId="179" fontId="24" fillId="0" borderId="89" xfId="2" applyNumberFormat="1" applyFont="1" applyFill="1" applyBorder="1">
      <alignment vertical="center"/>
    </xf>
    <xf numFmtId="0" fontId="24" fillId="0" borderId="90" xfId="2" applyFont="1" applyFill="1" applyBorder="1">
      <alignment vertical="center"/>
    </xf>
    <xf numFmtId="0" fontId="24" fillId="0" borderId="91" xfId="2" applyFont="1" applyFill="1" applyBorder="1">
      <alignment vertical="center"/>
    </xf>
    <xf numFmtId="0" fontId="24" fillId="0" borderId="92" xfId="2" applyFont="1" applyFill="1" applyBorder="1">
      <alignment vertical="center"/>
    </xf>
    <xf numFmtId="0" fontId="24" fillId="3" borderId="90" xfId="2" applyFont="1" applyFill="1" applyBorder="1" applyProtection="1">
      <alignment vertical="center"/>
      <protection locked="0"/>
    </xf>
    <xf numFmtId="0" fontId="24" fillId="3" borderId="91" xfId="2" applyFont="1" applyFill="1" applyBorder="1" applyProtection="1">
      <alignment vertical="center"/>
      <protection locked="0"/>
    </xf>
    <xf numFmtId="0" fontId="24" fillId="3" borderId="92" xfId="2" applyFont="1" applyFill="1" applyBorder="1" applyProtection="1">
      <alignment vertical="center"/>
      <protection locked="0"/>
    </xf>
    <xf numFmtId="0" fontId="24" fillId="3" borderId="32" xfId="2" applyFont="1" applyFill="1" applyBorder="1" applyProtection="1">
      <alignment vertical="center"/>
      <protection locked="0"/>
    </xf>
    <xf numFmtId="0" fontId="24" fillId="3" borderId="93" xfId="2" applyFont="1" applyFill="1" applyBorder="1" applyProtection="1">
      <alignment vertical="center"/>
      <protection locked="0"/>
    </xf>
    <xf numFmtId="0" fontId="24" fillId="3" borderId="94" xfId="2" applyFont="1" applyFill="1" applyBorder="1" applyProtection="1">
      <alignment vertical="center"/>
      <protection locked="0"/>
    </xf>
    <xf numFmtId="0" fontId="32" fillId="0" borderId="0" xfId="2" applyFont="1" applyFill="1" applyAlignment="1" applyProtection="1">
      <alignment vertical="top" wrapText="1"/>
    </xf>
    <xf numFmtId="0" fontId="32" fillId="0" borderId="0" xfId="2" applyFont="1" applyFill="1" applyAlignment="1">
      <alignment vertical="top"/>
    </xf>
    <xf numFmtId="0" fontId="32" fillId="0" borderId="0" xfId="2" applyFont="1" applyFill="1" applyAlignment="1">
      <alignment horizontal="left" vertical="top" wrapText="1"/>
    </xf>
    <xf numFmtId="0" fontId="32" fillId="0" borderId="0" xfId="2" applyFont="1" applyFill="1" applyAlignment="1">
      <alignment horizontal="left" vertical="top"/>
    </xf>
    <xf numFmtId="0" fontId="32" fillId="0" borderId="0" xfId="2" applyFont="1" applyFill="1" applyAlignment="1">
      <alignment vertical="top" wrapText="1"/>
    </xf>
    <xf numFmtId="176" fontId="24" fillId="0" borderId="102" xfId="2" applyNumberFormat="1" applyFont="1" applyFill="1" applyBorder="1" applyProtection="1">
      <alignment vertical="center"/>
    </xf>
    <xf numFmtId="0" fontId="24" fillId="0" borderId="103" xfId="2" applyFont="1" applyFill="1" applyBorder="1" applyProtection="1">
      <alignment vertical="center"/>
    </xf>
    <xf numFmtId="0" fontId="24" fillId="0" borderId="95" xfId="2" applyFont="1" applyFill="1" applyBorder="1">
      <alignment vertical="center"/>
    </xf>
    <xf numFmtId="0" fontId="24" fillId="0" borderId="57" xfId="2" applyFont="1" applyFill="1" applyBorder="1">
      <alignment vertical="center"/>
    </xf>
    <xf numFmtId="0" fontId="24" fillId="0" borderId="58" xfId="2" applyFont="1" applyFill="1" applyBorder="1">
      <alignment vertical="center"/>
    </xf>
    <xf numFmtId="176" fontId="24" fillId="0" borderId="25" xfId="2" applyNumberFormat="1" applyFont="1" applyFill="1" applyBorder="1">
      <alignment vertical="center"/>
    </xf>
    <xf numFmtId="0" fontId="32" fillId="0" borderId="0" xfId="2" applyFont="1" applyFill="1" applyBorder="1" applyAlignment="1">
      <alignment vertical="top" wrapText="1"/>
    </xf>
    <xf numFmtId="0" fontId="32" fillId="0" borderId="0" xfId="2" applyFont="1" applyFill="1" applyBorder="1" applyAlignment="1">
      <alignment vertical="top"/>
    </xf>
    <xf numFmtId="0" fontId="16" fillId="0" borderId="26" xfId="2" applyFont="1" applyFill="1" applyBorder="1" applyProtection="1">
      <alignment vertical="center"/>
    </xf>
    <xf numFmtId="0" fontId="16" fillId="0" borderId="27" xfId="2" applyFont="1" applyFill="1" applyBorder="1" applyProtection="1">
      <alignment vertical="center"/>
    </xf>
    <xf numFmtId="0" fontId="16" fillId="0" borderId="90" xfId="2" applyFont="1" applyFill="1" applyBorder="1" applyProtection="1">
      <alignment vertical="center"/>
    </xf>
    <xf numFmtId="0" fontId="16" fillId="0" borderId="117" xfId="2" applyFont="1" applyFill="1" applyBorder="1" applyProtection="1">
      <alignment vertical="center"/>
    </xf>
    <xf numFmtId="0" fontId="24" fillId="0" borderId="0" xfId="2" applyFont="1" applyFill="1" applyBorder="1" applyAlignment="1" applyProtection="1">
      <alignment vertical="top" wrapText="1"/>
    </xf>
    <xf numFmtId="0" fontId="13" fillId="0" borderId="0" xfId="2" applyFill="1" applyProtection="1">
      <alignment vertical="center"/>
    </xf>
    <xf numFmtId="0" fontId="17" fillId="0" borderId="109" xfId="2" applyFont="1" applyBorder="1" applyAlignment="1" applyProtection="1">
      <alignment horizontal="center" vertical="center"/>
    </xf>
    <xf numFmtId="0" fontId="17" fillId="0" borderId="110" xfId="2" applyFont="1" applyBorder="1" applyAlignment="1" applyProtection="1">
      <alignment horizontal="center" vertical="center"/>
    </xf>
    <xf numFmtId="0" fontId="16" fillId="0" borderId="65" xfId="2" applyFont="1" applyBorder="1" applyAlignment="1" applyProtection="1">
      <alignment vertical="center" wrapText="1"/>
    </xf>
    <xf numFmtId="0" fontId="16" fillId="0" borderId="47" xfId="2" applyFont="1" applyBorder="1" applyAlignment="1" applyProtection="1">
      <alignment vertical="center" wrapText="1"/>
    </xf>
    <xf numFmtId="0" fontId="16" fillId="0" borderId="42" xfId="2" applyFont="1" applyBorder="1" applyProtection="1">
      <alignment vertical="center"/>
    </xf>
    <xf numFmtId="0" fontId="16" fillId="0" borderId="43" xfId="2" applyFont="1" applyBorder="1" applyProtection="1">
      <alignment vertical="center"/>
    </xf>
    <xf numFmtId="0" fontId="16" fillId="0" borderId="112" xfId="2" applyFont="1" applyBorder="1" applyProtection="1">
      <alignment vertical="center"/>
    </xf>
    <xf numFmtId="0" fontId="16" fillId="0" borderId="113" xfId="2" applyFont="1" applyBorder="1" applyProtection="1">
      <alignment vertical="center"/>
    </xf>
    <xf numFmtId="0" fontId="16" fillId="0" borderId="115" xfId="2" applyFont="1" applyFill="1" applyBorder="1" applyProtection="1">
      <alignment vertical="center"/>
    </xf>
    <xf numFmtId="0" fontId="16" fillId="0" borderId="116" xfId="2" applyFont="1" applyFill="1" applyBorder="1" applyProtection="1">
      <alignment vertical="center"/>
    </xf>
    <xf numFmtId="0" fontId="0" fillId="11" borderId="1" xfId="0" applyFill="1" applyBorder="1" applyAlignment="1">
      <alignment horizontal="center" vertical="center"/>
    </xf>
    <xf numFmtId="0" fontId="0" fillId="8" borderId="3" xfId="0" applyFill="1" applyBorder="1" applyAlignment="1">
      <alignment horizontal="center" vertical="center"/>
    </xf>
    <xf numFmtId="0" fontId="0" fillId="8" borderId="4" xfId="0" applyFill="1" applyBorder="1" applyAlignment="1">
      <alignment horizontal="center" vertical="center"/>
    </xf>
    <xf numFmtId="0" fontId="0" fillId="0" borderId="1"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9" borderId="1" xfId="0" applyFill="1" applyBorder="1" applyAlignment="1">
      <alignment horizontal="center" vertical="center"/>
    </xf>
    <xf numFmtId="0" fontId="0" fillId="0" borderId="5" xfId="0" applyBorder="1" applyAlignment="1">
      <alignment horizontal="center" vertical="center"/>
    </xf>
    <xf numFmtId="0" fontId="0" fillId="10" borderId="3" xfId="0" applyFill="1" applyBorder="1" applyAlignment="1">
      <alignment horizontal="center" vertical="center"/>
    </xf>
    <xf numFmtId="0" fontId="0" fillId="10" borderId="4" xfId="0" applyFill="1" applyBorder="1" applyAlignment="1">
      <alignment horizontal="center" vertical="center"/>
    </xf>
    <xf numFmtId="0" fontId="0" fillId="10" borderId="5" xfId="0" applyFill="1" applyBorder="1" applyAlignment="1">
      <alignment horizontal="center" vertical="center"/>
    </xf>
  </cellXfs>
  <cellStyles count="4">
    <cellStyle name="桁区切り 2" xfId="3" xr:uid="{0E820E05-5B21-499F-AB97-763925C7AE31}"/>
    <cellStyle name="標準" xfId="0" builtinId="0"/>
    <cellStyle name="標準 2" xfId="2" xr:uid="{306C1859-D8B2-430A-A6F5-580F65DE5BB5}"/>
    <cellStyle name="標準_【新様式案】計画書" xfId="1" xr:uid="{F122510C-AFD5-42CA-A743-EB366A49E3AC}"/>
  </cellStyles>
  <dxfs count="95">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style="thin">
          <color theme="4" tint="0.39997558519241921"/>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alignment horizontal="right" vertical="center"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alignment horizontal="right" vertical="center"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alignment horizontal="right" vertical="center"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alignment horizontal="right" vertical="center"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alignment horizontal="right" vertical="center"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alignment horizontal="right" vertical="center" textRotation="0" wrapText="0" indent="0" justifyLastLine="0" shrinkToFit="0" readingOrder="0"/>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numFmt numFmtId="183" formatCode="[$-411]ggge&quot;年&quot;m&quot;月&quot;d&quot;日&quot;;@"/>
      <fill>
        <patternFill patternType="solid">
          <fgColor theme="4" tint="0.79998168889431442"/>
          <bgColor theme="4" tint="0.79998168889431442"/>
        </patternFill>
      </fill>
      <border diagonalUp="0" diagonalDown="0">
        <left style="thin">
          <color theme="4" tint="0.39997558519241921"/>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border outline="0">
        <left style="thin">
          <color theme="4" tint="0.39997558519241921"/>
        </left>
      </border>
    </dxf>
    <dxf>
      <font>
        <b val="0"/>
        <i val="0"/>
        <strike val="0"/>
        <condense val="0"/>
        <extend val="0"/>
        <outline val="0"/>
        <shadow val="0"/>
        <u val="none"/>
        <vertAlign val="baseline"/>
        <sz val="10.5"/>
        <color theme="1"/>
        <name val="ＭＳ 明朝"/>
        <family val="1"/>
        <charset val="128"/>
        <scheme val="none"/>
      </font>
      <fill>
        <patternFill patternType="solid">
          <fgColor theme="4" tint="0.79998168889431442"/>
          <bgColor theme="4" tint="0.79998168889431442"/>
        </patternFill>
      </fill>
    </dxf>
    <dxf>
      <font>
        <b/>
        <i val="0"/>
        <strike val="0"/>
        <condense val="0"/>
        <extend val="0"/>
        <outline val="0"/>
        <shadow val="0"/>
        <u val="none"/>
        <vertAlign val="baseline"/>
        <sz val="10.5"/>
        <color theme="0"/>
        <name val="ＭＳ 明朝"/>
        <family val="1"/>
        <charset val="128"/>
        <scheme val="none"/>
      </font>
      <fill>
        <patternFill patternType="solid">
          <fgColor theme="4"/>
          <bgColor theme="4"/>
        </patternFill>
      </fill>
    </dxf>
  </dxfs>
  <tableStyles count="0" defaultTableStyle="TableStyleMedium2" defaultPivotStyle="PivotStyleLight16"/>
  <colors>
    <mruColors>
      <color rgb="FFCC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変更不可)取りまとめ用シート'!$T$4" lockText="1" noThreeD="1"/>
</file>

<file path=xl/ctrlProps/ctrlProp2.xml><?xml version="1.0" encoding="utf-8"?>
<formControlPr xmlns="http://schemas.microsoft.com/office/spreadsheetml/2009/9/main" objectType="CheckBox" fmlaLink="'(変更不可)取りまとめ用シート'!$U$4" lockText="1" noThreeD="1"/>
</file>

<file path=xl/ctrlProps/ctrlProp3.xml><?xml version="1.0" encoding="utf-8"?>
<formControlPr xmlns="http://schemas.microsoft.com/office/spreadsheetml/2009/9/main" objectType="CheckBox" fmlaLink="'(変更不可)取りまとめ用シート'!$V$4" lockText="1" noThreeD="1"/>
</file>

<file path=xl/ctrlProps/ctrlProp4.xml><?xml version="1.0" encoding="utf-8"?>
<formControlPr xmlns="http://schemas.microsoft.com/office/spreadsheetml/2009/9/main" objectType="CheckBox" fmlaLink="'(変更不可)取りまとめ用シート'!$W$4"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209550</xdr:colOff>
          <xdr:row>11</xdr:row>
          <xdr:rowOff>203200</xdr:rowOff>
        </xdr:from>
        <xdr:to>
          <xdr:col>2</xdr:col>
          <xdr:colOff>571500</xdr:colOff>
          <xdr:row>12</xdr:row>
          <xdr:rowOff>127000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13</xdr:row>
          <xdr:rowOff>190500</xdr:rowOff>
        </xdr:from>
        <xdr:to>
          <xdr:col>2</xdr:col>
          <xdr:colOff>571500</xdr:colOff>
          <xdr:row>14</xdr:row>
          <xdr:rowOff>114300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15</xdr:row>
          <xdr:rowOff>190500</xdr:rowOff>
        </xdr:from>
        <xdr:to>
          <xdr:col>2</xdr:col>
          <xdr:colOff>571500</xdr:colOff>
          <xdr:row>16</xdr:row>
          <xdr:rowOff>114300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17</xdr:row>
          <xdr:rowOff>196850</xdr:rowOff>
        </xdr:from>
        <xdr:to>
          <xdr:col>2</xdr:col>
          <xdr:colOff>571500</xdr:colOff>
          <xdr:row>18</xdr:row>
          <xdr:rowOff>120650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66.110\r04\01%20&#12464;&#12522;&#12540;&#12531;&#12452;&#12494;&#12505;&#12540;&#12471;&#12519;&#12531;&#20418;\&#12368;&#12435;&#12414;&#65301;&#12388;&#12398;&#12476;&#12525;&#23459;&#35328;&#23455;&#29694;&#26465;&#20363;\100%20&#27096;&#24335;\&#26465;&#20363;&#12398;&#27096;&#24335;&#26696;\&#25490;&#20986;&#37327;&#21066;&#28187;&#35336;&#30011;&#12539;&#22577;&#21578;&#21450;&#12403;&#20877;&#29983;&#21487;&#33021;&#12456;&#12493;&#12523;&#12462;&#12540;&#23566;&#20837;&#35336;&#30011;&#12539;&#22577;&#21578;&#65288;&#21106;&#21512;ver&#652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１号"/>
      <sheetName val="別紙１"/>
      <sheetName val="表２原油換算エネルギー使用量算定表"/>
      <sheetName val="表３　温室効果ガス排出量算定表"/>
      <sheetName val="表６　控除後排出量算定表"/>
      <sheetName val="産業分類表"/>
      <sheetName val="(変更不可)取りまとめ用シート"/>
    </sheetNames>
    <sheetDataSet>
      <sheetData sheetId="0">
        <row r="4">
          <cell r="C4">
            <v>3</v>
          </cell>
        </row>
      </sheetData>
      <sheetData sheetId="1"/>
      <sheetData sheetId="2"/>
      <sheetData sheetId="3"/>
      <sheetData sheetId="4"/>
      <sheetData sheetId="5">
        <row r="1">
          <cell r="A1" t="str">
            <v>A農業・林業</v>
          </cell>
          <cell r="B1" t="str">
            <v>B漁業</v>
          </cell>
          <cell r="C1" t="str">
            <v>C鉱業・採石業・砂利採取業</v>
          </cell>
          <cell r="D1" t="str">
            <v>D建設業</v>
          </cell>
          <cell r="E1" t="str">
            <v>E製造業</v>
          </cell>
          <cell r="F1" t="str">
            <v>F電気・ガス・熱供給・水道業</v>
          </cell>
          <cell r="G1" t="str">
            <v>G情報通信業</v>
          </cell>
          <cell r="H1" t="str">
            <v>H運輸業・郵便業</v>
          </cell>
          <cell r="I1" t="str">
            <v>I卸売業・小売業</v>
          </cell>
          <cell r="J1" t="str">
            <v>J銀行業</v>
          </cell>
          <cell r="K1" t="str">
            <v>K不動産業・物品賃貸業</v>
          </cell>
          <cell r="L1" t="str">
            <v>L学術研究・専門・技術サービス業</v>
          </cell>
          <cell r="M1" t="str">
            <v>M宿泊業・飲食サービス業</v>
          </cell>
          <cell r="N1" t="str">
            <v>N生活関連サービス業・娯楽業</v>
          </cell>
          <cell r="O1" t="str">
            <v>O教育・学習支援業</v>
          </cell>
          <cell r="P1" t="str">
            <v>P医療・福祉</v>
          </cell>
          <cell r="Q1" t="str">
            <v>Q複合サービス事業</v>
          </cell>
          <cell r="R1" t="str">
            <v>Rサービス業等</v>
          </cell>
          <cell r="S1" t="str">
            <v>S公務</v>
          </cell>
          <cell r="T1" t="str">
            <v>その他</v>
          </cell>
        </row>
      </sheetData>
      <sheetData sheetId="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FD07157-6250-41E6-B616-A063BF71F5E8}" name="テーブル1" displayName="テーブル1" ref="A3:CO4" totalsRowShown="0" headerRowDxfId="94" dataDxfId="93" tableBorderDxfId="92">
  <autoFilter ref="A3:CO4" xr:uid="{25374F34-F898-41D1-BAEA-50C78117B9C2}"/>
  <tableColumns count="93">
    <tableColumn id="1" xr3:uid="{DDD977D4-BE0D-403F-8BB2-8A0CAD2DC566}" name="識別番号" dataDxfId="91"/>
    <tableColumn id="2" xr3:uid="{8A6D9341-4257-4A81-956E-C3BFF23D32F3}" name="01_事業者番号" dataDxfId="90">
      <calculatedColumnFormula>IF(様式第１号!L14=0,"-",様式第１号!L14)</calculatedColumnFormula>
    </tableColumn>
    <tableColumn id="95" xr3:uid="{D770C369-2F34-4DB8-B438-E6C9D89ED323}" name="報告年度（令和）" dataDxfId="89">
      <calculatedColumnFormula>様式第１号!K4</calculatedColumnFormula>
    </tableColumn>
    <tableColumn id="94" xr3:uid="{7E9A534E-8461-4B90-8A6E-858772D1950F}" name="新規or変更" dataDxfId="88">
      <calculatedColumnFormula>様式第１号!Q5</calculatedColumnFormula>
    </tableColumn>
    <tableColumn id="3" xr3:uid="{E55FFC3E-E939-4A19-92ED-E6D723788A25}" name="提出日" dataDxfId="87">
      <calculatedColumnFormula>様式第１号!O8</calculatedColumnFormula>
    </tableColumn>
    <tableColumn id="4" xr3:uid="{5720DD1E-9154-4290-9143-FE5018A1BAC3}" name="住所" dataDxfId="86">
      <calculatedColumnFormula>様式第１号!L15</calculatedColumnFormula>
    </tableColumn>
    <tableColumn id="5" xr3:uid="{BB6D64DF-C72A-41CB-925C-C37D461BF3EA}" name="法人の名称" dataDxfId="85">
      <calculatedColumnFormula>様式第１号!L18</calculatedColumnFormula>
    </tableColumn>
    <tableColumn id="6" xr3:uid="{67D55786-446C-48DE-B02B-5B48045DAC46}" name="氏名" dataDxfId="84">
      <calculatedColumnFormula>様式第１号!L19</calculatedColumnFormula>
    </tableColumn>
    <tableColumn id="7" xr3:uid="{C517A33A-A0DC-4F1A-81B9-B37F29CC8825}" name="大分類" dataDxfId="83">
      <calculatedColumnFormula>様式第１号!E35</calculatedColumnFormula>
    </tableColumn>
    <tableColumn id="8" xr3:uid="{95036C53-F88D-42CB-B0F3-55B23598F4F6}" name="中分類" dataDxfId="82">
      <calculatedColumnFormula>様式第１号!E39</calculatedColumnFormula>
    </tableColumn>
    <tableColumn id="9" xr3:uid="{074DEC3C-BB87-4191-845C-381C633EBA36}" name="事業概要" dataDxfId="81">
      <calculatedColumnFormula>IF(様式第１号!C43=0,"-",様式第１号!C43)</calculatedColumnFormula>
    </tableColumn>
    <tableColumn id="10" xr3:uid="{98C6BA25-9A7B-4175-8764-77188F9557D2}" name="担当部署" dataDxfId="80">
      <calculatedColumnFormula>様式第１号!H48</calculatedColumnFormula>
    </tableColumn>
    <tableColumn id="11" xr3:uid="{2D0E67B8-BB2A-4D01-954B-3CE47E04441A}" name="所在地" dataDxfId="79">
      <calculatedColumnFormula>様式第１号!H49</calculatedColumnFormula>
    </tableColumn>
    <tableColumn id="12" xr3:uid="{08A368E6-759E-415B-B756-6D2F30E34B3E}" name="担当者氏名" dataDxfId="78">
      <calculatedColumnFormula>様式第１号!H51</calculatedColumnFormula>
    </tableColumn>
    <tableColumn id="13" xr3:uid="{FDDD5CF7-779B-47B4-B633-E7537C3BDED3}" name="電話番号" dataDxfId="77">
      <calculatedColumnFormula>様式第１号!H52</calculatedColumnFormula>
    </tableColumn>
    <tableColumn id="14" xr3:uid="{BF11DD09-001A-4676-B652-851FC3FA0317}" name="ＦＡＸ番号" dataDxfId="76">
      <calculatedColumnFormula>様式第１号!H53</calculatedColumnFormula>
    </tableColumn>
    <tableColumn id="15" xr3:uid="{75459765-8E52-4492-ABEF-B2F75343E457}" name="メールアドレス" dataDxfId="75">
      <calculatedColumnFormula>様式第１号!H54</calculatedColumnFormula>
    </tableColumn>
    <tableColumn id="16" xr3:uid="{4672DBD6-5E1D-47F5-8E26-248DBE96434B}" name="02_計画の基本方針" dataDxfId="74">
      <calculatedColumnFormula>IF(別紙1!C3=0,"-",別紙1!C3)</calculatedColumnFormula>
    </tableColumn>
    <tableColumn id="17" xr3:uid="{D841A14C-AA4E-4E7E-B566-2FAD64CD1DF2}" name="03_推進体制" dataDxfId="73">
      <calculatedColumnFormula>IF(別紙1!C6=0,"-",別紙1!C6)</calculatedColumnFormula>
    </tableColumn>
    <tableColumn id="18" xr3:uid="{93BCB5F7-BAF0-4598-A6C6-822AD07BD646}" name="①1,500kl" dataDxfId="72"/>
    <tableColumn id="19" xr3:uid="{454C7939-7BEE-42EB-AC7E-D4E092B91FDC}" name="②自動車100台" dataDxfId="71"/>
    <tableColumn id="20" xr3:uid="{BBDCDA9D-1907-44CF-AF60-C3636634C9BC}" name="③3,000t" dataDxfId="70"/>
    <tableColumn id="21" xr3:uid="{21AAD7B0-5519-47EC-AE3D-E94F5D0EF1D8}" name="④その他事業者" dataDxfId="69"/>
    <tableColumn id="22" xr3:uid="{FA5B2246-955D-44D5-9D35-B2DC4DC65225}" name="04_事業所排出区分（前年度目標）" dataDxfId="68">
      <calculatedColumnFormula>別紙1!H26</calculatedColumnFormula>
    </tableColumn>
    <tableColumn id="23" xr3:uid="{D2253E2D-B678-4F54-A2F2-B3A48883ACAF}" name="05_事業所排出区分（前年度実績）" dataDxfId="67">
      <calculatedColumnFormula>別紙1!L26</calculatedColumnFormula>
    </tableColumn>
    <tableColumn id="74" xr3:uid="{3B8C303B-63A8-431A-BBC4-9D5BF54F9060}" name="06_事業所排出区分（今年度計画）" dataDxfId="66">
      <calculatedColumnFormula>別紙1!P26</calculatedColumnFormula>
    </tableColumn>
    <tableColumn id="25" xr3:uid="{C829E667-7DD9-4C0F-812D-BDEE36102469}" name="07_輸送車両排出区分（前年度計画）" dataDxfId="65">
      <calculatedColumnFormula>別紙1!H29</calculatedColumnFormula>
    </tableColumn>
    <tableColumn id="26" xr3:uid="{414FA585-C869-47E8-B953-D52B4792E539}" name="08_輸送車両排出区分（前年度実績）" dataDxfId="64">
      <calculatedColumnFormula>別紙1!L29</calculatedColumnFormula>
    </tableColumn>
    <tableColumn id="75" xr3:uid="{2C20DCF0-B3E9-4B42-9039-B4D9B9BC48DE}" name="09_輸送車両排出区分（今年度計画）" dataDxfId="63">
      <calculatedColumnFormula>別紙1!P29</calculatedColumnFormula>
    </tableColumn>
    <tableColumn id="28" xr3:uid="{3E0AE73D-7C73-4B52-B5C4-F5989EB96CDD}" name="10_その他排出区分（前年度計画）" dataDxfId="62">
      <calculatedColumnFormula>別紙1!H32</calculatedColumnFormula>
    </tableColumn>
    <tableColumn id="29" xr3:uid="{761638D7-F199-4B2B-9AC8-E97A6DA7694B}" name="11_その他排出区分（前年度実績）" dataDxfId="61">
      <calculatedColumnFormula>別紙1!L32</calculatedColumnFormula>
    </tableColumn>
    <tableColumn id="76" xr3:uid="{2DFC790A-4CD7-415C-8ED0-697C6D0D70EC}" name="12_その他排出区分（今年度計画）" dataDxfId="60">
      <calculatedColumnFormula>別紙1!P32</calculatedColumnFormula>
    </tableColumn>
    <tableColumn id="31" xr3:uid="{64EF9A6E-F47C-495C-B1CE-540999CB2992}" name="13_排出合計（前年度計画）" dataDxfId="59">
      <calculatedColumnFormula>別紙1!H35</calculatedColumnFormula>
    </tableColumn>
    <tableColumn id="32" xr3:uid="{9C6B8311-D658-42D4-AEB2-437A071D225D}" name="14_排出合計（前年度実績）" dataDxfId="58">
      <calculatedColumnFormula>別紙1!L35</calculatedColumnFormula>
    </tableColumn>
    <tableColumn id="58" xr3:uid="{A3E35D91-9CAB-4F03-8870-BCDEAE5B713F}" name="14_削減率（前年度比）" dataDxfId="57">
      <calculatedColumnFormula>別紙1!L37</calculatedColumnFormula>
    </tableColumn>
    <tableColumn id="78" xr3:uid="{9F1FFABA-F607-43A0-AACA-375AE6419FD4}" name="15_排出合計（今年度計画）" dataDxfId="56">
      <calculatedColumnFormula>別紙1!P35</calculatedColumnFormula>
    </tableColumn>
    <tableColumn id="59" xr3:uid="{181B16FF-CD6E-4BDB-9FF0-0CB96048B436}" name="15_削減目標" dataDxfId="55">
      <calculatedColumnFormula>別紙1!P37</calculatedColumnFormula>
    </tableColumn>
    <tableColumn id="60" xr3:uid="{BC14078F-F58E-466A-9DD4-FA8E10BB401F}" name="（参考）排出合計（前々年度）" dataDxfId="54">
      <calculatedColumnFormula>別紙1!U35</calculatedColumnFormula>
    </tableColumn>
    <tableColumn id="34" xr3:uid="{729F994B-7BF7-42BB-89F8-B9945934D89C}" name="16_基準原単位の値(前年度計画)" dataDxfId="53">
      <calculatedColumnFormula>IF(別紙1!F38=0,"-",別紙1!F38)</calculatedColumnFormula>
    </tableColumn>
    <tableColumn id="89" xr3:uid="{2CB6AC6E-81EB-4D6A-9150-C09F63C16A5A}" name="17_基準原単位(前年度計画)" dataDxfId="52">
      <calculatedColumnFormula>別紙1!I38</calculatedColumnFormula>
    </tableColumn>
    <tableColumn id="80" xr3:uid="{05584EF7-E0BA-4C00-BFB4-BBAF29A29051}" name="18_基準原単位の値(前年度報告)" dataDxfId="51">
      <calculatedColumnFormula>IF(別紙1!J38=0,"-",別紙1!J38)</calculatedColumnFormula>
    </tableColumn>
    <tableColumn id="92" xr3:uid="{0D34BD72-463C-4DD9-84D8-043B302B6263}" name="19_基準原単位(前年度報告)" dataDxfId="50">
      <calculatedColumnFormula>別紙1!M38</calculatedColumnFormula>
    </tableColumn>
    <tableColumn id="79" xr3:uid="{7EDC68F7-E0F2-44AC-9778-54236609FB7F}" name="20_基準原単位の値(今年度計画)" dataDxfId="49">
      <calculatedColumnFormula>IF(別紙1!N38=0,"-",別紙1!N38)</calculatedColumnFormula>
    </tableColumn>
    <tableColumn id="93" xr3:uid="{893F7DB4-F1CE-4B2B-AC02-B64BD975C3F0}" name="21_基準原単位(今年度計画)" dataDxfId="48">
      <calculatedColumnFormula>別紙1!Q38</calculatedColumnFormula>
    </tableColumn>
    <tableColumn id="36" xr3:uid="{66C02E79-3504-4687-A3A9-2E880E7D66F4}" name="22_基準原単位排出量(前年度計画)" dataDxfId="47">
      <calculatedColumnFormula>IF(別紙1!H39="","-",別紙1!H39)</calculatedColumnFormula>
    </tableColumn>
    <tableColumn id="81" xr3:uid="{CF291B6F-ED14-478B-BE79-7CD90B131B84}" name="23_基準原単位排出量(前年度実績)" dataDxfId="46">
      <calculatedColumnFormula>IF(別紙1!L39="","-",別紙1!L39)</calculatedColumnFormula>
    </tableColumn>
    <tableColumn id="37" xr3:uid="{AC7EEEB2-AE7F-40D7-B97E-1AE0ECFA5211}" name="24_基準原単位排出量(今年度計画)" dataDxfId="45">
      <calculatedColumnFormula>IF(別紙1!P39="","-",別紙1!P39)</calculatedColumnFormula>
    </tableColumn>
    <tableColumn id="39" xr3:uid="{D25CBDC7-847B-4A78-9B85-A349D6C1FFDA}" name="25_原単位の名称" dataDxfId="44">
      <calculatedColumnFormula>IF(別紙1!F42=0,"-",別紙1!F42)</calculatedColumnFormula>
    </tableColumn>
    <tableColumn id="40" xr3:uid="{680A9000-8523-40B3-8FB5-81712CB0633F}" name="26再エネ設備(前年度計画)" dataDxfId="43">
      <calculatedColumnFormula>別紙1!G48</calculatedColumnFormula>
    </tableColumn>
    <tableColumn id="83" xr3:uid="{17602D39-38C0-46CC-9ADE-6EE0339A3F98}" name="27_再エネ設備(前年度実績)" dataDxfId="42">
      <calculatedColumnFormula>IF(別紙1!K48="","0",別紙1!K48)</calculatedColumnFormula>
    </tableColumn>
    <tableColumn id="82" xr3:uid="{2A855015-8314-44AF-AB7C-CA3DF40E407C}" name="28_再エネ設備(今年度計画)" dataDxfId="41">
      <calculatedColumnFormula>別紙1!O48</calculatedColumnFormula>
    </tableColumn>
    <tableColumn id="30" xr3:uid="{9855D040-1211-4A2E-93C7-45B6BEE52804}" name="29小売電気(前年度計画)" dataDxfId="40">
      <calculatedColumnFormula>別紙1!G49</calculatedColumnFormula>
    </tableColumn>
    <tableColumn id="27" xr3:uid="{669050E6-7D57-445E-A574-007A4F9F1256}" name="30小売電気(前年度実績)" dataDxfId="39">
      <calculatedColumnFormula>IF(別紙1!K49="","0",別紙1!K49)</calculatedColumnFormula>
    </tableColumn>
    <tableColumn id="24" xr3:uid="{955DF84B-0221-4425-9372-557389B361DB}" name="31小売電気(今年度計画)" dataDxfId="38">
      <calculatedColumnFormula>別紙1!O49</calculatedColumnFormula>
    </tableColumn>
    <tableColumn id="38" xr3:uid="{BACBB99F-BC71-4C9F-A587-AED00266D4D1}" name="32証書(前年度計画)" dataDxfId="37">
      <calculatedColumnFormula>別紙1!G50</calculatedColumnFormula>
    </tableColumn>
    <tableColumn id="35" xr3:uid="{AA34F17F-02C9-44E1-844E-C1D8CF807576}" name="33証書(前年度実績)" dataDxfId="36">
      <calculatedColumnFormula>IF(別紙1!K50="","0",別紙1!K50)</calculatedColumnFormula>
    </tableColumn>
    <tableColumn id="33" xr3:uid="{3B835131-8AE0-4223-AC3B-0275F6C79934}" name="34証書(今年度計画)" dataDxfId="35">
      <calculatedColumnFormula>別紙1!O50</calculatedColumnFormula>
    </tableColumn>
    <tableColumn id="53" xr3:uid="{57570F4D-F42B-4E94-8116-5A7E271EC9DA}" name="35合計（前年度計画）" dataDxfId="34">
      <calculatedColumnFormula>IF(別紙1!G51="","0",別紙1!G51)</calculatedColumnFormula>
    </tableColumn>
    <tableColumn id="50" xr3:uid="{D0AD8B54-815F-4012-AE52-329B06EFC2BF}" name="36合計（前年度実績）" dataDxfId="33">
      <calculatedColumnFormula>IF(別紙1!K51="","0",別紙1!K51)</calculatedColumnFormula>
    </tableColumn>
    <tableColumn id="41" xr3:uid="{33AE8996-FA83-4E20-9337-F1633DB454D1}" name="37合計（今年度計画）" dataDxfId="32">
      <calculatedColumnFormula>IF(別紙1!O51="","0",別紙1!O51)</calculatedColumnFormula>
    </tableColumn>
    <tableColumn id="85" xr3:uid="{3FB1DA16-2B5C-4A0B-BE70-0410E1D37E97}" name="38フロンの購入量（前々年度実績）" dataDxfId="31">
      <calculatedColumnFormula>別紙1!L54</calculatedColumnFormula>
    </tableColumn>
    <tableColumn id="84" xr3:uid="{0E6F52C5-9393-4642-BB27-59168761768E}" name="39フロンの購入量（前年度実績）" dataDxfId="30">
      <calculatedColumnFormula>別紙1!L55</calculatedColumnFormula>
    </tableColumn>
    <tableColumn id="42" xr3:uid="{DD68C587-2221-455E-8DC6-8BC873497951}" name="40_前年度対象①" dataDxfId="29">
      <calculatedColumnFormula>IF(別紙1!E58=0,"-",別紙1!E58)</calculatedColumnFormula>
    </tableColumn>
    <tableColumn id="43" xr3:uid="{89191657-9B8B-4A49-9F4F-3E97C1B7B895}" name="41_前年度計画内容①" dataDxfId="28">
      <calculatedColumnFormula>IF(別紙1!H58=0,"-",別紙1!H58)</calculatedColumnFormula>
    </tableColumn>
    <tableColumn id="86" xr3:uid="{96661FB1-A222-4857-A7E0-086112703B0A}" name="42_前年度実施内容①" dataDxfId="27">
      <calculatedColumnFormula>IF(別紙1!M58=0,"-",別紙1!M58)</calculatedColumnFormula>
    </tableColumn>
    <tableColumn id="44" xr3:uid="{73FCE3CD-9892-4D64-9B40-E1767C83D24B}" name="43_前年度対象②" dataDxfId="26">
      <calculatedColumnFormula>IF(別紙1!E60=0,"-",別紙1!E60)</calculatedColumnFormula>
    </tableColumn>
    <tableColumn id="45" xr3:uid="{9D6D656A-F8ED-4F2A-A3F0-30BDD20592C7}" name="44_前年度計画内容②" dataDxfId="25">
      <calculatedColumnFormula>IF(別紙1!H60=0,"-",別紙1!H60)</calculatedColumnFormula>
    </tableColumn>
    <tableColumn id="87" xr3:uid="{13FF2164-52ED-4565-9AF8-47A3F9B97650}" name="45_前年度実施内容②" dataDxfId="24">
      <calculatedColumnFormula>IF(別紙1!M60=0,"-",別紙1!M60)</calculatedColumnFormula>
    </tableColumn>
    <tableColumn id="46" xr3:uid="{BBCA8EA0-65A5-46E7-983C-A965DBDA7FCA}" name="46_前年度対象③" dataDxfId="23">
      <calculatedColumnFormula>IF(別紙1!E62=0,"-",別紙1!E62)</calculatedColumnFormula>
    </tableColumn>
    <tableColumn id="88" xr3:uid="{EDBA6DE9-A0E1-4F48-AD96-9A750363D151}" name="47_前年度計画内容③" dataDxfId="22">
      <calculatedColumnFormula>IF(別紙1!H62=0,"-",別紙1!H62)</calculatedColumnFormula>
    </tableColumn>
    <tableColumn id="47" xr3:uid="{4B4A863A-AA7D-48D2-AD00-B51F4E383F0F}" name="48_前年度実施内容③" dataDxfId="21">
      <calculatedColumnFormula>IF(別紙1!M62=0,"-",別紙1!M62)</calculatedColumnFormula>
    </tableColumn>
    <tableColumn id="48" xr3:uid="{54D18780-F7BD-4C80-BDE8-7B71F5AC318B}" name="49_今年度対象①" dataDxfId="20">
      <calculatedColumnFormula>IF(別紙1!E64=0,"-",別紙1!E64)</calculatedColumnFormula>
    </tableColumn>
    <tableColumn id="49" xr3:uid="{F13FB314-71AE-46A8-8330-B9EE9E10040C}" name="50_今年度計画内容①" dataDxfId="19">
      <calculatedColumnFormula>IF(別紙1!H64=0,"-",別紙1!H64)</calculatedColumnFormula>
    </tableColumn>
    <tableColumn id="91" xr3:uid="{C8721728-9A0B-4876-AD84-81B1C880802D}" name="51_今年度対象②" dataDxfId="18">
      <calculatedColumnFormula>IF(別紙1!E66=0,"-",別紙1!E66)</calculatedColumnFormula>
    </tableColumn>
    <tableColumn id="90" xr3:uid="{972A8630-4FD9-41FC-93AD-1E1483634476}" name="52_今年度計画内容②" dataDxfId="17">
      <calculatedColumnFormula>IF(別紙1!H66=0,"-",別紙1!H66)</calculatedColumnFormula>
    </tableColumn>
    <tableColumn id="51" xr3:uid="{4FA8C8CE-F489-4AD4-99ED-BF62BCDCD6FC}" name="53_今年度対象③" dataDxfId="16">
      <calculatedColumnFormula>IF(別紙1!E68=0,"-",別紙1!E68)</calculatedColumnFormula>
    </tableColumn>
    <tableColumn id="52" xr3:uid="{14C66BF3-AD95-4507-9767-CFCF2939C901}" name="54_今年度計画内容③" dataDxfId="15">
      <calculatedColumnFormula>IF(別紙1!H68=0,"-",別紙1!H68)</calculatedColumnFormula>
    </tableColumn>
    <tableColumn id="72" xr3:uid="{DEA2097D-845B-489B-8BDE-C5E6C1E2AF7A}" name="55_特記事項" dataDxfId="14">
      <calculatedColumnFormula>IF(別紙1!C71=0,"-",別紙1!C71)</calculatedColumnFormula>
    </tableColumn>
    <tableColumn id="73" xr3:uid="{79B985EE-8FF1-4E91-B79C-E2E5E3FE16B9}" name="56_実排出量">
      <calculatedColumnFormula>表３温室効果ガス排出量算定表!L79</calculatedColumnFormula>
    </tableColumn>
    <tableColumn id="54" xr3:uid="{ED158907-225F-4242-8333-CF2F36920AA5}" name="57_調整後排出量" dataDxfId="13">
      <calculatedColumnFormula>表３温室効果ガス排出量算定表!L80</calculatedColumnFormula>
    </tableColumn>
    <tableColumn id="65" xr3:uid="{D5ED43A9-FD9E-4E76-BDC1-C6ADC9C265C1}" name="58_エネ起源CO2（実排出量）" dataDxfId="12">
      <calculatedColumnFormula>表３温室効果ガス排出量算定表!L69</calculatedColumnFormula>
    </tableColumn>
    <tableColumn id="66" xr3:uid="{90A7DD1C-14DA-493B-B562-54869E37D744}" name="59_エネ起源CO2（調整後）" dataDxfId="11">
      <calculatedColumnFormula>表３温室効果ガス排出量算定表!L70</calculatedColumnFormula>
    </tableColumn>
    <tableColumn id="70" xr3:uid="{1254FF3F-D752-4F44-9EFC-09B09DEBE398}" name="60_非エネ起源CO2" dataDxfId="10">
      <calculatedColumnFormula>表３温室効果ガス排出量算定表!L71</calculatedColumnFormula>
    </tableColumn>
    <tableColumn id="67" xr3:uid="{1E4D6800-A7BE-4CBB-9FE5-62752AB76F90}" name="61_廃棄物の原燃料" dataDxfId="9">
      <calculatedColumnFormula>表３温室効果ガス排出量算定表!L72</calculatedColumnFormula>
    </tableColumn>
    <tableColumn id="68" xr3:uid="{DCFE6B48-80C5-412E-91EC-F80CC28C30CB}" name="62_CH4" dataDxfId="8">
      <calculatedColumnFormula>表３温室効果ガス排出量算定表!L73</calculatedColumnFormula>
    </tableColumn>
    <tableColumn id="61" xr3:uid="{EE5644B6-09A9-421F-9035-B9070F7A7CF2}" name="63_N2O" dataDxfId="7">
      <calculatedColumnFormula>表３温室効果ガス排出量算定表!L74</calculatedColumnFormula>
    </tableColumn>
    <tableColumn id="62" xr3:uid="{54A303DD-0A9B-43F2-BBC5-12D006FC24AD}" name="64_HFC" dataDxfId="6">
      <calculatedColumnFormula>表３温室効果ガス排出量算定表!L75</calculatedColumnFormula>
    </tableColumn>
    <tableColumn id="63" xr3:uid="{7D38DA9E-633C-438B-9681-44F78BFC40AE}" name="65_PFC" dataDxfId="5">
      <calculatedColumnFormula>表３温室効果ガス排出量算定表!L76</calculatedColumnFormula>
    </tableColumn>
    <tableColumn id="64" xr3:uid="{5223A1F7-8109-48D4-960D-9E461F458486}" name="66_SF6" dataDxfId="4">
      <calculatedColumnFormula>表３温室効果ガス排出量算定表!L77</calculatedColumnFormula>
    </tableColumn>
    <tableColumn id="69" xr3:uid="{B6C8198F-40D9-46E5-BEB4-6B6B7DD67765}" name="67_NF3" dataDxfId="3">
      <calculatedColumnFormula>表３温室効果ガス排出量算定表!L78</calculatedColumnFormula>
    </tableColumn>
    <tableColumn id="55" xr3:uid="{9E5E819F-BD73-433C-BA23-05F111400ECA}" name="68_森林認証量" dataDxfId="2">
      <calculatedColumnFormula>'表６　控除後排出量算定表'!D4</calculatedColumnFormula>
    </tableColumn>
    <tableColumn id="56" xr3:uid="{CB52EA3C-F626-44AE-A09B-C7F8BFA8A7B7}" name="69_Jクレ" dataDxfId="1">
      <calculatedColumnFormula>'表６　控除後排出量算定表'!D5</calculatedColumnFormula>
    </tableColumn>
    <tableColumn id="57" xr3:uid="{07418C64-DFAF-4C3C-973B-8ABA750292FE}" name="70_グリーン電力" dataDxfId="0">
      <calculatedColumnFormula>'表６　控除後排出量算定表'!D6</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5B855-DC39-448C-82F2-61730683E6C4}">
  <sheetPr codeName="Sheet2">
    <pageSetUpPr fitToPage="1"/>
  </sheetPr>
  <dimension ref="A1:R54"/>
  <sheetViews>
    <sheetView tabSelected="1" view="pageBreakPreview" zoomScale="70" zoomScaleNormal="70" zoomScaleSheetLayoutView="70" workbookViewId="0">
      <selection activeCell="F15" sqref="F15"/>
    </sheetView>
  </sheetViews>
  <sheetFormatPr defaultRowHeight="14" x14ac:dyDescent="0.2"/>
  <cols>
    <col min="1" max="1" width="4.6328125" style="156" customWidth="1"/>
    <col min="2" max="2" width="8.7265625" style="156"/>
    <col min="3" max="4" width="4.6328125" style="156" customWidth="1"/>
    <col min="5" max="7" width="8.7265625" style="156"/>
    <col min="8" max="8" width="14.7265625" style="156" customWidth="1"/>
    <col min="9" max="9" width="6.6328125" style="156" customWidth="1"/>
    <col min="10" max="11" width="4.6328125" style="156" customWidth="1"/>
    <col min="12" max="12" width="8.7265625" style="156"/>
    <col min="13" max="13" width="10.54296875" style="156" customWidth="1"/>
    <col min="14" max="15" width="8.7265625" style="156"/>
    <col min="16" max="16" width="10.6328125" style="156" customWidth="1"/>
    <col min="17" max="17" width="10.453125" style="156" customWidth="1"/>
    <col min="18" max="16384" width="8.7265625" style="156"/>
  </cols>
  <sheetData>
    <row r="1" spans="1:17" x14ac:dyDescent="0.2">
      <c r="A1" s="154" t="s">
        <v>363</v>
      </c>
      <c r="B1" s="155"/>
    </row>
    <row r="2" spans="1:17" x14ac:dyDescent="0.2">
      <c r="A2" s="157"/>
      <c r="B2" s="155"/>
    </row>
    <row r="3" spans="1:17" x14ac:dyDescent="0.2">
      <c r="A3" s="155"/>
      <c r="B3" s="155"/>
    </row>
    <row r="4" spans="1:17" s="158" customFormat="1" ht="16.5" x14ac:dyDescent="0.2">
      <c r="A4" s="147"/>
      <c r="B4" s="222" t="s">
        <v>30</v>
      </c>
      <c r="C4" s="143">
        <v>4</v>
      </c>
      <c r="D4" s="149" t="s">
        <v>364</v>
      </c>
      <c r="E4" s="150"/>
      <c r="F4" s="151"/>
      <c r="G4" s="151"/>
      <c r="H4" s="151"/>
      <c r="I4" s="316" t="s">
        <v>350</v>
      </c>
      <c r="J4" s="316"/>
      <c r="K4" s="148">
        <f>IF(C4="","",C4+1)</f>
        <v>5</v>
      </c>
      <c r="L4" s="149" t="s">
        <v>365</v>
      </c>
      <c r="M4" s="150"/>
      <c r="N4" s="150"/>
      <c r="O4" s="151"/>
      <c r="P4" s="152"/>
      <c r="Q4" s="152"/>
    </row>
    <row r="5" spans="1:17" s="158" customFormat="1" ht="16.5" x14ac:dyDescent="0.2">
      <c r="A5" s="147"/>
      <c r="B5" s="222" t="s">
        <v>30</v>
      </c>
      <c r="C5" s="148">
        <f>IF(C4="","",C4)</f>
        <v>4</v>
      </c>
      <c r="D5" s="149" t="s">
        <v>366</v>
      </c>
      <c r="E5" s="150"/>
      <c r="F5" s="151"/>
      <c r="G5" s="151"/>
      <c r="H5" s="151"/>
      <c r="I5" s="316" t="s">
        <v>350</v>
      </c>
      <c r="J5" s="316"/>
      <c r="K5" s="148">
        <f>IF(C4="","",C4+1)</f>
        <v>5</v>
      </c>
      <c r="L5" s="149" t="s">
        <v>367</v>
      </c>
      <c r="M5" s="150"/>
      <c r="N5" s="150"/>
      <c r="O5" s="151"/>
      <c r="P5" s="152"/>
      <c r="Q5" s="153"/>
    </row>
    <row r="6" spans="1:17" x14ac:dyDescent="0.2">
      <c r="A6" s="155"/>
    </row>
    <row r="7" spans="1:17" x14ac:dyDescent="0.2">
      <c r="A7" s="155"/>
    </row>
    <row r="8" spans="1:17" ht="25" customHeight="1" x14ac:dyDescent="0.2">
      <c r="A8" s="155"/>
      <c r="B8" s="155"/>
      <c r="H8" s="159"/>
      <c r="J8" s="160"/>
      <c r="K8" s="160"/>
      <c r="L8" s="160"/>
      <c r="N8" s="160" t="s">
        <v>176</v>
      </c>
      <c r="O8" s="308"/>
      <c r="P8" s="308"/>
      <c r="Q8" s="308"/>
    </row>
    <row r="9" spans="1:17" x14ac:dyDescent="0.2">
      <c r="A9" s="155"/>
      <c r="B9" s="155"/>
    </row>
    <row r="12" spans="1:17" x14ac:dyDescent="0.2">
      <c r="A12" s="161" t="s">
        <v>1</v>
      </c>
    </row>
    <row r="13" spans="1:17" x14ac:dyDescent="0.2">
      <c r="A13" s="161"/>
    </row>
    <row r="14" spans="1:17" ht="25" customHeight="1" x14ac:dyDescent="0.2">
      <c r="G14" s="309" t="s">
        <v>2</v>
      </c>
      <c r="H14" s="309"/>
      <c r="I14" s="309"/>
      <c r="J14" s="309"/>
      <c r="K14" s="298"/>
      <c r="L14" s="307"/>
      <c r="M14" s="307"/>
      <c r="N14" s="307"/>
      <c r="O14" s="307"/>
      <c r="P14" s="307"/>
      <c r="Q14" s="307"/>
    </row>
    <row r="15" spans="1:17" ht="25" customHeight="1" x14ac:dyDescent="0.2">
      <c r="G15" s="309" t="s">
        <v>3</v>
      </c>
      <c r="H15" s="309"/>
      <c r="I15" s="309"/>
      <c r="J15" s="309"/>
      <c r="K15" s="298"/>
      <c r="L15" s="307"/>
      <c r="M15" s="307"/>
      <c r="N15" s="307"/>
      <c r="O15" s="307"/>
      <c r="P15" s="307"/>
      <c r="Q15" s="307"/>
    </row>
    <row r="16" spans="1:17" ht="18.5" customHeight="1" x14ac:dyDescent="0.2">
      <c r="G16" s="156" t="s">
        <v>4</v>
      </c>
    </row>
    <row r="18" spans="2:18" ht="25" customHeight="1" x14ac:dyDescent="0.2">
      <c r="G18" s="315" t="s">
        <v>5</v>
      </c>
      <c r="H18" s="309" t="s">
        <v>172</v>
      </c>
      <c r="I18" s="309"/>
      <c r="J18" s="309"/>
      <c r="K18" s="298"/>
      <c r="L18" s="307"/>
      <c r="M18" s="307"/>
      <c r="N18" s="307"/>
      <c r="O18" s="307"/>
      <c r="P18" s="307"/>
      <c r="Q18" s="307"/>
      <c r="R18" s="162"/>
    </row>
    <row r="19" spans="2:18" ht="25" customHeight="1" x14ac:dyDescent="0.2">
      <c r="G19" s="315"/>
      <c r="H19" s="309" t="s">
        <v>173</v>
      </c>
      <c r="I19" s="309"/>
      <c r="J19" s="309"/>
      <c r="K19" s="298"/>
      <c r="L19" s="307"/>
      <c r="M19" s="307"/>
      <c r="N19" s="307"/>
      <c r="O19" s="307"/>
      <c r="P19" s="307"/>
      <c r="Q19" s="307"/>
      <c r="R19" s="162"/>
    </row>
    <row r="25" spans="2:18" ht="14" customHeight="1" x14ac:dyDescent="0.2">
      <c r="B25" s="310" t="s">
        <v>385</v>
      </c>
      <c r="C25" s="310"/>
      <c r="D25" s="310"/>
      <c r="E25" s="310"/>
      <c r="F25" s="310"/>
      <c r="G25" s="310"/>
      <c r="H25" s="310"/>
      <c r="I25" s="310"/>
      <c r="J25" s="310"/>
      <c r="K25" s="310"/>
      <c r="L25" s="310"/>
      <c r="M25" s="310"/>
      <c r="N25" s="310"/>
      <c r="O25" s="310"/>
      <c r="P25" s="310"/>
      <c r="Q25" s="310"/>
    </row>
    <row r="26" spans="2:18" ht="14" customHeight="1" x14ac:dyDescent="0.2">
      <c r="B26" s="310"/>
      <c r="C26" s="310"/>
      <c r="D26" s="310"/>
      <c r="E26" s="310"/>
      <c r="F26" s="310"/>
      <c r="G26" s="310"/>
      <c r="H26" s="310"/>
      <c r="I26" s="310"/>
      <c r="J26" s="310"/>
      <c r="K26" s="310"/>
      <c r="L26" s="310"/>
      <c r="M26" s="310"/>
      <c r="N26" s="310"/>
      <c r="O26" s="310"/>
      <c r="P26" s="310"/>
      <c r="Q26" s="310"/>
    </row>
    <row r="27" spans="2:18" ht="14" customHeight="1" x14ac:dyDescent="0.2">
      <c r="B27" s="310"/>
      <c r="C27" s="310"/>
      <c r="D27" s="310"/>
      <c r="E27" s="310"/>
      <c r="F27" s="310"/>
      <c r="G27" s="310"/>
      <c r="H27" s="310"/>
      <c r="I27" s="310"/>
      <c r="J27" s="310"/>
      <c r="K27" s="310"/>
      <c r="L27" s="310"/>
      <c r="M27" s="310"/>
      <c r="N27" s="310"/>
      <c r="O27" s="310"/>
      <c r="P27" s="310"/>
      <c r="Q27" s="310"/>
    </row>
    <row r="28" spans="2:18" ht="14" customHeight="1" x14ac:dyDescent="0.2">
      <c r="B28" s="163"/>
      <c r="C28" s="163"/>
      <c r="D28" s="163"/>
      <c r="E28" s="163"/>
      <c r="F28" s="163"/>
      <c r="G28" s="163"/>
      <c r="H28" s="163"/>
      <c r="I28" s="163"/>
      <c r="J28" s="163"/>
      <c r="K28" s="163"/>
      <c r="L28" s="163"/>
      <c r="M28" s="163"/>
      <c r="N28" s="163"/>
      <c r="O28" s="163"/>
      <c r="P28" s="163"/>
      <c r="Q28" s="163"/>
    </row>
    <row r="29" spans="2:18" ht="14" customHeight="1" x14ac:dyDescent="0.2">
      <c r="B29" s="163"/>
      <c r="C29" s="163"/>
      <c r="D29" s="163"/>
      <c r="E29" s="163"/>
      <c r="F29" s="163"/>
      <c r="G29" s="163"/>
      <c r="H29" s="163"/>
      <c r="I29" s="163"/>
      <c r="J29" s="163"/>
      <c r="K29" s="163"/>
      <c r="L29" s="163"/>
      <c r="M29" s="163"/>
      <c r="N29" s="163"/>
      <c r="O29" s="163"/>
      <c r="P29" s="163"/>
      <c r="Q29" s="163"/>
    </row>
    <row r="35" spans="1:17" ht="14" customHeight="1" x14ac:dyDescent="0.2">
      <c r="A35" s="301" t="s">
        <v>25</v>
      </c>
      <c r="B35" s="302"/>
      <c r="C35" s="335" t="s">
        <v>40</v>
      </c>
      <c r="D35" s="335"/>
      <c r="E35" s="326"/>
      <c r="F35" s="327"/>
      <c r="G35" s="327"/>
      <c r="H35" s="327"/>
      <c r="I35" s="327"/>
      <c r="J35" s="327"/>
      <c r="K35" s="327"/>
      <c r="L35" s="327"/>
      <c r="M35" s="327"/>
      <c r="N35" s="327"/>
      <c r="O35" s="327"/>
      <c r="P35" s="327"/>
      <c r="Q35" s="328"/>
    </row>
    <row r="36" spans="1:17" x14ac:dyDescent="0.2">
      <c r="A36" s="303"/>
      <c r="B36" s="304"/>
      <c r="C36" s="335"/>
      <c r="D36" s="335"/>
      <c r="E36" s="329"/>
      <c r="F36" s="330"/>
      <c r="G36" s="330"/>
      <c r="H36" s="330"/>
      <c r="I36" s="330"/>
      <c r="J36" s="330"/>
      <c r="K36" s="330"/>
      <c r="L36" s="330"/>
      <c r="M36" s="330"/>
      <c r="N36" s="330"/>
      <c r="O36" s="330"/>
      <c r="P36" s="330"/>
      <c r="Q36" s="331"/>
    </row>
    <row r="37" spans="1:17" x14ac:dyDescent="0.2">
      <c r="A37" s="303"/>
      <c r="B37" s="304"/>
      <c r="C37" s="335"/>
      <c r="D37" s="335"/>
      <c r="E37" s="329"/>
      <c r="F37" s="330"/>
      <c r="G37" s="330"/>
      <c r="H37" s="330"/>
      <c r="I37" s="330"/>
      <c r="J37" s="330"/>
      <c r="K37" s="330"/>
      <c r="L37" s="330"/>
      <c r="M37" s="330"/>
      <c r="N37" s="330"/>
      <c r="O37" s="330"/>
      <c r="P37" s="330"/>
      <c r="Q37" s="331"/>
    </row>
    <row r="38" spans="1:17" x14ac:dyDescent="0.2">
      <c r="A38" s="303"/>
      <c r="B38" s="304"/>
      <c r="C38" s="335"/>
      <c r="D38" s="335"/>
      <c r="E38" s="332"/>
      <c r="F38" s="333"/>
      <c r="G38" s="333"/>
      <c r="H38" s="333"/>
      <c r="I38" s="333"/>
      <c r="J38" s="333"/>
      <c r="K38" s="333"/>
      <c r="L38" s="333"/>
      <c r="M38" s="333"/>
      <c r="N38" s="333"/>
      <c r="O38" s="333"/>
      <c r="P38" s="333"/>
      <c r="Q38" s="334"/>
    </row>
    <row r="39" spans="1:17" x14ac:dyDescent="0.2">
      <c r="A39" s="303"/>
      <c r="B39" s="304"/>
      <c r="C39" s="335" t="s">
        <v>41</v>
      </c>
      <c r="D39" s="335"/>
      <c r="E39" s="326" t="s">
        <v>332</v>
      </c>
      <c r="F39" s="327"/>
      <c r="G39" s="327"/>
      <c r="H39" s="327"/>
      <c r="I39" s="327"/>
      <c r="J39" s="327"/>
      <c r="K39" s="327"/>
      <c r="L39" s="327"/>
      <c r="M39" s="327"/>
      <c r="N39" s="327"/>
      <c r="O39" s="327"/>
      <c r="P39" s="327"/>
      <c r="Q39" s="328"/>
    </row>
    <row r="40" spans="1:17" x14ac:dyDescent="0.2">
      <c r="A40" s="303"/>
      <c r="B40" s="304"/>
      <c r="C40" s="335"/>
      <c r="D40" s="335"/>
      <c r="E40" s="329"/>
      <c r="F40" s="330"/>
      <c r="G40" s="330"/>
      <c r="H40" s="330"/>
      <c r="I40" s="330"/>
      <c r="J40" s="330"/>
      <c r="K40" s="330"/>
      <c r="L40" s="330"/>
      <c r="M40" s="330"/>
      <c r="N40" s="330"/>
      <c r="O40" s="330"/>
      <c r="P40" s="330"/>
      <c r="Q40" s="331"/>
    </row>
    <row r="41" spans="1:17" x14ac:dyDescent="0.2">
      <c r="A41" s="303"/>
      <c r="B41" s="304"/>
      <c r="C41" s="335"/>
      <c r="D41" s="335"/>
      <c r="E41" s="329"/>
      <c r="F41" s="330"/>
      <c r="G41" s="330"/>
      <c r="H41" s="330"/>
      <c r="I41" s="330"/>
      <c r="J41" s="330"/>
      <c r="K41" s="330"/>
      <c r="L41" s="330"/>
      <c r="M41" s="330"/>
      <c r="N41" s="330"/>
      <c r="O41" s="330"/>
      <c r="P41" s="330"/>
      <c r="Q41" s="331"/>
    </row>
    <row r="42" spans="1:17" x14ac:dyDescent="0.2">
      <c r="A42" s="305"/>
      <c r="B42" s="306"/>
      <c r="C42" s="335"/>
      <c r="D42" s="335"/>
      <c r="E42" s="332"/>
      <c r="F42" s="333"/>
      <c r="G42" s="333"/>
      <c r="H42" s="333"/>
      <c r="I42" s="333"/>
      <c r="J42" s="333"/>
      <c r="K42" s="333"/>
      <c r="L42" s="333"/>
      <c r="M42" s="333"/>
      <c r="N42" s="333"/>
      <c r="O42" s="333"/>
      <c r="P42" s="333"/>
      <c r="Q42" s="334"/>
    </row>
    <row r="43" spans="1:17" ht="23.5" customHeight="1" x14ac:dyDescent="0.2">
      <c r="A43" s="295" t="s">
        <v>26</v>
      </c>
      <c r="B43" s="296"/>
      <c r="C43" s="317"/>
      <c r="D43" s="318"/>
      <c r="E43" s="318"/>
      <c r="F43" s="318"/>
      <c r="G43" s="318"/>
      <c r="H43" s="318"/>
      <c r="I43" s="318"/>
      <c r="J43" s="318"/>
      <c r="K43" s="318"/>
      <c r="L43" s="318"/>
      <c r="M43" s="318"/>
      <c r="N43" s="318"/>
      <c r="O43" s="318"/>
      <c r="P43" s="318"/>
      <c r="Q43" s="319"/>
    </row>
    <row r="44" spans="1:17" ht="23.5" customHeight="1" x14ac:dyDescent="0.2">
      <c r="A44" s="297"/>
      <c r="B44" s="298"/>
      <c r="C44" s="320"/>
      <c r="D44" s="321"/>
      <c r="E44" s="321"/>
      <c r="F44" s="321"/>
      <c r="G44" s="321"/>
      <c r="H44" s="321"/>
      <c r="I44" s="321"/>
      <c r="J44" s="321"/>
      <c r="K44" s="321"/>
      <c r="L44" s="321"/>
      <c r="M44" s="321"/>
      <c r="N44" s="321"/>
      <c r="O44" s="321"/>
      <c r="P44" s="321"/>
      <c r="Q44" s="322"/>
    </row>
    <row r="45" spans="1:17" ht="23.5" customHeight="1" x14ac:dyDescent="0.2">
      <c r="A45" s="299"/>
      <c r="B45" s="300"/>
      <c r="C45" s="323"/>
      <c r="D45" s="324"/>
      <c r="E45" s="324"/>
      <c r="F45" s="324"/>
      <c r="G45" s="324"/>
      <c r="H45" s="324"/>
      <c r="I45" s="324"/>
      <c r="J45" s="324"/>
      <c r="K45" s="324"/>
      <c r="L45" s="324"/>
      <c r="M45" s="324"/>
      <c r="N45" s="324"/>
      <c r="O45" s="324"/>
      <c r="P45" s="324"/>
      <c r="Q45" s="325"/>
    </row>
    <row r="48" spans="1:17" ht="25" customHeight="1" x14ac:dyDescent="0.2">
      <c r="A48" s="295" t="s">
        <v>6</v>
      </c>
      <c r="B48" s="311"/>
      <c r="C48" s="311"/>
      <c r="D48" s="296"/>
      <c r="E48" s="312" t="s">
        <v>7</v>
      </c>
      <c r="F48" s="313"/>
      <c r="G48" s="314"/>
      <c r="H48" s="307"/>
      <c r="I48" s="307"/>
      <c r="J48" s="307"/>
      <c r="K48" s="307"/>
      <c r="L48" s="307"/>
      <c r="M48" s="307"/>
      <c r="N48" s="307"/>
      <c r="O48" s="307"/>
      <c r="P48" s="307"/>
      <c r="Q48" s="307"/>
    </row>
    <row r="49" spans="1:17" ht="25" customHeight="1" x14ac:dyDescent="0.2">
      <c r="A49" s="297"/>
      <c r="B49" s="309"/>
      <c r="C49" s="309"/>
      <c r="D49" s="298"/>
      <c r="E49" s="295" t="s">
        <v>8</v>
      </c>
      <c r="F49" s="311"/>
      <c r="G49" s="296"/>
      <c r="H49" s="307"/>
      <c r="I49" s="307"/>
      <c r="J49" s="307"/>
      <c r="K49" s="307"/>
      <c r="L49" s="307"/>
      <c r="M49" s="307"/>
      <c r="N49" s="307"/>
      <c r="O49" s="307"/>
      <c r="P49" s="307"/>
      <c r="Q49" s="307"/>
    </row>
    <row r="50" spans="1:17" ht="25" customHeight="1" x14ac:dyDescent="0.2">
      <c r="A50" s="297"/>
      <c r="B50" s="309"/>
      <c r="C50" s="309"/>
      <c r="D50" s="298"/>
      <c r="E50" s="164" t="s">
        <v>9</v>
      </c>
      <c r="F50" s="165"/>
      <c r="G50" s="166"/>
      <c r="H50" s="307"/>
      <c r="I50" s="307"/>
      <c r="J50" s="307"/>
      <c r="K50" s="307"/>
      <c r="L50" s="307"/>
      <c r="M50" s="307"/>
      <c r="N50" s="307"/>
      <c r="O50" s="307"/>
      <c r="P50" s="307"/>
      <c r="Q50" s="307"/>
    </row>
    <row r="51" spans="1:17" ht="25" customHeight="1" x14ac:dyDescent="0.2">
      <c r="A51" s="297"/>
      <c r="B51" s="309"/>
      <c r="C51" s="309"/>
      <c r="D51" s="298"/>
      <c r="E51" s="312" t="s">
        <v>10</v>
      </c>
      <c r="F51" s="313"/>
      <c r="G51" s="314"/>
      <c r="H51" s="307"/>
      <c r="I51" s="307"/>
      <c r="J51" s="307"/>
      <c r="K51" s="307"/>
      <c r="L51" s="307"/>
      <c r="M51" s="307"/>
      <c r="N51" s="307"/>
      <c r="O51" s="307"/>
      <c r="P51" s="307"/>
      <c r="Q51" s="307"/>
    </row>
    <row r="52" spans="1:17" ht="25" customHeight="1" x14ac:dyDescent="0.2">
      <c r="A52" s="297"/>
      <c r="B52" s="309"/>
      <c r="C52" s="309"/>
      <c r="D52" s="298"/>
      <c r="E52" s="312" t="s">
        <v>11</v>
      </c>
      <c r="F52" s="313"/>
      <c r="G52" s="314"/>
      <c r="H52" s="307"/>
      <c r="I52" s="307"/>
      <c r="J52" s="307"/>
      <c r="K52" s="307"/>
      <c r="L52" s="307"/>
      <c r="M52" s="307"/>
      <c r="N52" s="307"/>
      <c r="O52" s="307"/>
      <c r="P52" s="307"/>
      <c r="Q52" s="307"/>
    </row>
    <row r="53" spans="1:17" ht="25" customHeight="1" x14ac:dyDescent="0.2">
      <c r="A53" s="297"/>
      <c r="B53" s="309"/>
      <c r="C53" s="309"/>
      <c r="D53" s="298"/>
      <c r="E53" s="312" t="s">
        <v>12</v>
      </c>
      <c r="F53" s="313"/>
      <c r="G53" s="314"/>
      <c r="H53" s="307"/>
      <c r="I53" s="307"/>
      <c r="J53" s="307"/>
      <c r="K53" s="307"/>
      <c r="L53" s="307"/>
      <c r="M53" s="307"/>
      <c r="N53" s="307"/>
      <c r="O53" s="307"/>
      <c r="P53" s="307"/>
      <c r="Q53" s="307"/>
    </row>
    <row r="54" spans="1:17" ht="25" customHeight="1" x14ac:dyDescent="0.2">
      <c r="A54" s="299"/>
      <c r="B54" s="336"/>
      <c r="C54" s="336"/>
      <c r="D54" s="300"/>
      <c r="E54" s="312" t="s">
        <v>13</v>
      </c>
      <c r="F54" s="313"/>
      <c r="G54" s="314"/>
      <c r="H54" s="307"/>
      <c r="I54" s="307"/>
      <c r="J54" s="307"/>
      <c r="K54" s="307"/>
      <c r="L54" s="307"/>
      <c r="M54" s="307"/>
      <c r="N54" s="307"/>
      <c r="O54" s="307"/>
      <c r="P54" s="307"/>
      <c r="Q54" s="307"/>
    </row>
  </sheetData>
  <sheetProtection algorithmName="SHA-512" hashValue="cqRx9uCfwcPQc3cpAlFVO7J7ByNk4xStr1zXY02pES9qDAhs/+imFK5CB/LzzCdBd38IfSqA7/T2VBbXtNT+Vg==" saltValue="kF6R4q9jZvTgMw7XVE4RvQ==" spinCount="100000" sheet="1" formatCells="0" formatColumns="0" formatRows="0"/>
  <mergeCells count="33">
    <mergeCell ref="I4:J4"/>
    <mergeCell ref="H54:Q54"/>
    <mergeCell ref="H53:Q53"/>
    <mergeCell ref="H52:Q52"/>
    <mergeCell ref="H51:Q51"/>
    <mergeCell ref="H49:Q50"/>
    <mergeCell ref="H48:Q48"/>
    <mergeCell ref="C43:Q45"/>
    <mergeCell ref="E39:Q42"/>
    <mergeCell ref="E35:Q38"/>
    <mergeCell ref="C39:D42"/>
    <mergeCell ref="E54:G54"/>
    <mergeCell ref="C35:D38"/>
    <mergeCell ref="A48:D54"/>
    <mergeCell ref="I5:J5"/>
    <mergeCell ref="E48:G48"/>
    <mergeCell ref="E49:G49"/>
    <mergeCell ref="E51:G51"/>
    <mergeCell ref="E52:G52"/>
    <mergeCell ref="E53:G53"/>
    <mergeCell ref="G18:G19"/>
    <mergeCell ref="A43:B45"/>
    <mergeCell ref="A35:B42"/>
    <mergeCell ref="L19:Q19"/>
    <mergeCell ref="L18:Q18"/>
    <mergeCell ref="O8:Q8"/>
    <mergeCell ref="L15:Q15"/>
    <mergeCell ref="L14:Q14"/>
    <mergeCell ref="G15:K15"/>
    <mergeCell ref="G14:K14"/>
    <mergeCell ref="H19:K19"/>
    <mergeCell ref="H18:K18"/>
    <mergeCell ref="B25:Q27"/>
  </mergeCells>
  <phoneticPr fontId="3"/>
  <dataValidations count="3">
    <dataValidation type="list" allowBlank="1" showInputMessage="1" showErrorMessage="1" sqref="E35:Q38" xr:uid="{885B7467-4226-4F2F-A113-8804B7CB3608}">
      <formula1>大分類</formula1>
    </dataValidation>
    <dataValidation type="list" allowBlank="1" showInputMessage="1" showErrorMessage="1" sqref="E39" xr:uid="{21617C7F-BF02-451F-B22B-305C36E323A1}">
      <formula1>INDIRECT($E$35)</formula1>
    </dataValidation>
    <dataValidation imeMode="halfAlpha" allowBlank="1" showInputMessage="1" showErrorMessage="1" sqref="H54:Q54 H52:Q53 L14:Q14" xr:uid="{5AC848AB-722B-4D6A-B0C0-AC9FA3010A4B}"/>
  </dataValidations>
  <pageMargins left="0.7" right="0.7" top="0.75" bottom="0.75" header="0.3" footer="0.3"/>
  <pageSetup paperSize="9" scale="68"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76B386F6-3B05-4AD3-BF78-EC3BA3DDB248}">
          <x14:formula1>
            <xm:f>産業分類表!$A$31</xm:f>
          </x14:formula1>
          <xm:sqref>Q5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4DEE4-3B7E-4EB8-BC14-17076B5952FC}">
  <sheetPr>
    <pageSetUpPr fitToPage="1"/>
  </sheetPr>
  <dimension ref="A1:AC90"/>
  <sheetViews>
    <sheetView view="pageBreakPreview" topLeftCell="A94" zoomScale="55" zoomScaleNormal="85" zoomScaleSheetLayoutView="55" workbookViewId="0">
      <selection activeCell="M62" sqref="M62:Q63"/>
    </sheetView>
  </sheetViews>
  <sheetFormatPr defaultRowHeight="14" x14ac:dyDescent="0.2"/>
  <cols>
    <col min="1" max="3" width="8.7265625" style="156"/>
    <col min="4" max="5" width="12.7265625" style="156" customWidth="1"/>
    <col min="6" max="6" width="5.6328125" style="156" customWidth="1"/>
    <col min="7" max="7" width="6.54296875" style="156" customWidth="1"/>
    <col min="8" max="8" width="9.26953125" style="156" bestFit="1" customWidth="1"/>
    <col min="9" max="9" width="9.1796875" style="156" bestFit="1" customWidth="1"/>
    <col min="10" max="10" width="6.08984375" style="156" customWidth="1"/>
    <col min="11" max="11" width="6.6328125" style="156" customWidth="1"/>
    <col min="12" max="12" width="9.26953125" style="156" bestFit="1" customWidth="1"/>
    <col min="13" max="13" width="9.1796875" style="156" bestFit="1" customWidth="1"/>
    <col min="14" max="14" width="6.08984375" style="156" customWidth="1"/>
    <col min="15" max="15" width="6.6328125" style="156" customWidth="1"/>
    <col min="16" max="16" width="9.26953125" style="156" bestFit="1" customWidth="1"/>
    <col min="17" max="17" width="9.1796875" style="156" customWidth="1"/>
    <col min="18" max="18" width="6.90625" style="156" customWidth="1"/>
    <col min="19" max="19" width="8.7265625" style="156"/>
    <col min="20" max="22" width="9.54296875" style="156" customWidth="1"/>
    <col min="23" max="23" width="15.453125" style="156" customWidth="1"/>
    <col min="24" max="16384" width="8.7265625" style="156"/>
  </cols>
  <sheetData>
    <row r="1" spans="1:18" ht="16.5" x14ac:dyDescent="0.2">
      <c r="A1" s="167" t="s">
        <v>14</v>
      </c>
    </row>
    <row r="3" spans="1:18" ht="26.5" customHeight="1" x14ac:dyDescent="0.2">
      <c r="A3" s="335" t="s">
        <v>27</v>
      </c>
      <c r="B3" s="335"/>
      <c r="C3" s="326"/>
      <c r="D3" s="327"/>
      <c r="E3" s="327"/>
      <c r="F3" s="327"/>
      <c r="G3" s="327"/>
      <c r="H3" s="327"/>
      <c r="I3" s="327"/>
      <c r="J3" s="327"/>
      <c r="K3" s="327"/>
      <c r="L3" s="327"/>
      <c r="M3" s="327"/>
      <c r="N3" s="327"/>
      <c r="O3" s="327"/>
      <c r="P3" s="327"/>
      <c r="Q3" s="328"/>
      <c r="R3" s="227"/>
    </row>
    <row r="4" spans="1:18" ht="26.5" customHeight="1" x14ac:dyDescent="0.2">
      <c r="A4" s="335"/>
      <c r="B4" s="335"/>
      <c r="C4" s="329"/>
      <c r="D4" s="330"/>
      <c r="E4" s="330"/>
      <c r="F4" s="330"/>
      <c r="G4" s="330"/>
      <c r="H4" s="330"/>
      <c r="I4" s="330"/>
      <c r="J4" s="330"/>
      <c r="K4" s="330"/>
      <c r="L4" s="330"/>
      <c r="M4" s="330"/>
      <c r="N4" s="330"/>
      <c r="O4" s="330"/>
      <c r="P4" s="330"/>
      <c r="Q4" s="331"/>
      <c r="R4" s="227"/>
    </row>
    <row r="5" spans="1:18" ht="26.5" customHeight="1" x14ac:dyDescent="0.2">
      <c r="A5" s="335"/>
      <c r="B5" s="335"/>
      <c r="C5" s="332"/>
      <c r="D5" s="333"/>
      <c r="E5" s="333"/>
      <c r="F5" s="333"/>
      <c r="G5" s="333"/>
      <c r="H5" s="333"/>
      <c r="I5" s="333"/>
      <c r="J5" s="333"/>
      <c r="K5" s="333"/>
      <c r="L5" s="333"/>
      <c r="M5" s="333"/>
      <c r="N5" s="333"/>
      <c r="O5" s="333"/>
      <c r="P5" s="333"/>
      <c r="Q5" s="334"/>
      <c r="R5" s="227"/>
    </row>
    <row r="6" spans="1:18" ht="21" customHeight="1" x14ac:dyDescent="0.2">
      <c r="A6" s="337" t="s">
        <v>28</v>
      </c>
      <c r="B6" s="337"/>
      <c r="C6" s="326"/>
      <c r="D6" s="327"/>
      <c r="E6" s="327"/>
      <c r="F6" s="327"/>
      <c r="G6" s="327"/>
      <c r="H6" s="327"/>
      <c r="I6" s="327"/>
      <c r="J6" s="327"/>
      <c r="K6" s="327"/>
      <c r="L6" s="327"/>
      <c r="M6" s="327"/>
      <c r="N6" s="327"/>
      <c r="O6" s="327"/>
      <c r="P6" s="327"/>
      <c r="Q6" s="328"/>
      <c r="R6" s="227"/>
    </row>
    <row r="7" spans="1:18" ht="21" customHeight="1" x14ac:dyDescent="0.2">
      <c r="A7" s="337"/>
      <c r="B7" s="337"/>
      <c r="C7" s="329"/>
      <c r="D7" s="330"/>
      <c r="E7" s="330"/>
      <c r="F7" s="330"/>
      <c r="G7" s="330"/>
      <c r="H7" s="330"/>
      <c r="I7" s="330"/>
      <c r="J7" s="330"/>
      <c r="K7" s="330"/>
      <c r="L7" s="330"/>
      <c r="M7" s="330"/>
      <c r="N7" s="330"/>
      <c r="O7" s="330"/>
      <c r="P7" s="330"/>
      <c r="Q7" s="331"/>
      <c r="R7" s="227"/>
    </row>
    <row r="8" spans="1:18" ht="21" customHeight="1" x14ac:dyDescent="0.2">
      <c r="A8" s="337"/>
      <c r="B8" s="337"/>
      <c r="C8" s="332"/>
      <c r="D8" s="333"/>
      <c r="E8" s="333"/>
      <c r="F8" s="333"/>
      <c r="G8" s="333"/>
      <c r="H8" s="333"/>
      <c r="I8" s="333"/>
      <c r="J8" s="333"/>
      <c r="K8" s="333"/>
      <c r="L8" s="333"/>
      <c r="M8" s="333"/>
      <c r="N8" s="333"/>
      <c r="O8" s="333"/>
      <c r="P8" s="333"/>
      <c r="Q8" s="334"/>
      <c r="R8" s="227"/>
    </row>
    <row r="9" spans="1:18" x14ac:dyDescent="0.2">
      <c r="A9" s="338" t="s">
        <v>359</v>
      </c>
      <c r="B9" s="339"/>
      <c r="C9" s="295" t="str">
        <f>IF(様式第１号!C4&gt;0,"令和"&amp;様式第１号!K4&amp;"年度","令和○年度")</f>
        <v>令和5年度</v>
      </c>
      <c r="D9" s="311"/>
      <c r="E9" s="311"/>
      <c r="F9" s="311"/>
      <c r="G9" s="311"/>
      <c r="H9" s="311"/>
      <c r="I9" s="311"/>
      <c r="J9" s="311"/>
      <c r="K9" s="311"/>
      <c r="L9" s="311"/>
      <c r="M9" s="311"/>
      <c r="N9" s="311"/>
      <c r="O9" s="311"/>
      <c r="P9" s="311"/>
      <c r="Q9" s="296"/>
      <c r="R9" s="155"/>
    </row>
    <row r="10" spans="1:18" ht="16.5" customHeight="1" x14ac:dyDescent="0.2">
      <c r="A10" s="340"/>
      <c r="B10" s="341"/>
      <c r="C10" s="297"/>
      <c r="D10" s="309"/>
      <c r="E10" s="309"/>
      <c r="F10" s="309"/>
      <c r="G10" s="309"/>
      <c r="H10" s="309"/>
      <c r="I10" s="309"/>
      <c r="J10" s="309"/>
      <c r="K10" s="309"/>
      <c r="L10" s="309"/>
      <c r="M10" s="309"/>
      <c r="N10" s="309"/>
      <c r="O10" s="309"/>
      <c r="P10" s="309"/>
      <c r="Q10" s="298"/>
      <c r="R10" s="155"/>
    </row>
    <row r="11" spans="1:18" x14ac:dyDescent="0.2">
      <c r="A11" s="342"/>
      <c r="B11" s="343"/>
      <c r="C11" s="299"/>
      <c r="D11" s="336"/>
      <c r="E11" s="336"/>
      <c r="F11" s="336"/>
      <c r="G11" s="336"/>
      <c r="H11" s="336"/>
      <c r="I11" s="336"/>
      <c r="J11" s="336"/>
      <c r="K11" s="336"/>
      <c r="L11" s="336"/>
      <c r="M11" s="336"/>
      <c r="N11" s="336"/>
      <c r="O11" s="336"/>
      <c r="P11" s="336"/>
      <c r="Q11" s="300"/>
      <c r="R11" s="155"/>
    </row>
    <row r="12" spans="1:18" ht="25" customHeight="1" x14ac:dyDescent="0.2">
      <c r="A12" s="338" t="s">
        <v>29</v>
      </c>
      <c r="B12" s="344"/>
      <c r="C12" s="349"/>
      <c r="D12" s="351" t="s">
        <v>386</v>
      </c>
      <c r="E12" s="352"/>
      <c r="F12" s="352"/>
      <c r="G12" s="352"/>
      <c r="H12" s="352"/>
      <c r="I12" s="352"/>
      <c r="J12" s="352"/>
      <c r="K12" s="352"/>
      <c r="L12" s="352"/>
      <c r="M12" s="352"/>
      <c r="N12" s="352"/>
      <c r="O12" s="352"/>
      <c r="P12" s="352"/>
      <c r="Q12" s="353"/>
      <c r="R12" s="168"/>
    </row>
    <row r="13" spans="1:18" ht="25" customHeight="1" x14ac:dyDescent="0.2">
      <c r="A13" s="345"/>
      <c r="B13" s="346"/>
      <c r="C13" s="350"/>
      <c r="D13" s="354"/>
      <c r="E13" s="355"/>
      <c r="F13" s="355"/>
      <c r="G13" s="355"/>
      <c r="H13" s="355"/>
      <c r="I13" s="355"/>
      <c r="J13" s="355"/>
      <c r="K13" s="355"/>
      <c r="L13" s="355"/>
      <c r="M13" s="355"/>
      <c r="N13" s="355"/>
      <c r="O13" s="355"/>
      <c r="P13" s="355"/>
      <c r="Q13" s="356"/>
      <c r="R13" s="168"/>
    </row>
    <row r="14" spans="1:18" ht="25" customHeight="1" x14ac:dyDescent="0.2">
      <c r="A14" s="345"/>
      <c r="B14" s="346"/>
      <c r="C14" s="349"/>
      <c r="D14" s="351" t="s">
        <v>387</v>
      </c>
      <c r="E14" s="352"/>
      <c r="F14" s="352"/>
      <c r="G14" s="352"/>
      <c r="H14" s="352"/>
      <c r="I14" s="352"/>
      <c r="J14" s="352"/>
      <c r="K14" s="352"/>
      <c r="L14" s="352"/>
      <c r="M14" s="352"/>
      <c r="N14" s="352"/>
      <c r="O14" s="352"/>
      <c r="P14" s="352"/>
      <c r="Q14" s="353"/>
      <c r="R14" s="168"/>
    </row>
    <row r="15" spans="1:18" ht="25" customHeight="1" x14ac:dyDescent="0.2">
      <c r="A15" s="345"/>
      <c r="B15" s="346"/>
      <c r="C15" s="350"/>
      <c r="D15" s="354"/>
      <c r="E15" s="355"/>
      <c r="F15" s="355"/>
      <c r="G15" s="355"/>
      <c r="H15" s="355"/>
      <c r="I15" s="355"/>
      <c r="J15" s="355"/>
      <c r="K15" s="355"/>
      <c r="L15" s="355"/>
      <c r="M15" s="355"/>
      <c r="N15" s="355"/>
      <c r="O15" s="355"/>
      <c r="P15" s="355"/>
      <c r="Q15" s="356"/>
      <c r="R15" s="168"/>
    </row>
    <row r="16" spans="1:18" ht="25" customHeight="1" x14ac:dyDescent="0.2">
      <c r="A16" s="345"/>
      <c r="B16" s="346"/>
      <c r="C16" s="349"/>
      <c r="D16" s="351" t="s">
        <v>388</v>
      </c>
      <c r="E16" s="352"/>
      <c r="F16" s="352"/>
      <c r="G16" s="352"/>
      <c r="H16" s="352"/>
      <c r="I16" s="352"/>
      <c r="J16" s="352"/>
      <c r="K16" s="352"/>
      <c r="L16" s="352"/>
      <c r="M16" s="352"/>
      <c r="N16" s="352"/>
      <c r="O16" s="352"/>
      <c r="P16" s="352"/>
      <c r="Q16" s="353"/>
      <c r="R16" s="168"/>
    </row>
    <row r="17" spans="1:22" ht="25" customHeight="1" x14ac:dyDescent="0.2">
      <c r="A17" s="345"/>
      <c r="B17" s="346"/>
      <c r="C17" s="350"/>
      <c r="D17" s="354"/>
      <c r="E17" s="355"/>
      <c r="F17" s="355"/>
      <c r="G17" s="355"/>
      <c r="H17" s="355"/>
      <c r="I17" s="355"/>
      <c r="J17" s="355"/>
      <c r="K17" s="355"/>
      <c r="L17" s="355"/>
      <c r="M17" s="355"/>
      <c r="N17" s="355"/>
      <c r="O17" s="355"/>
      <c r="P17" s="355"/>
      <c r="Q17" s="356"/>
      <c r="R17" s="168"/>
    </row>
    <row r="18" spans="1:22" ht="25" customHeight="1" x14ac:dyDescent="0.2">
      <c r="A18" s="345"/>
      <c r="B18" s="346"/>
      <c r="C18" s="349"/>
      <c r="D18" s="357" t="s">
        <v>362</v>
      </c>
      <c r="E18" s="358"/>
      <c r="F18" s="358"/>
      <c r="G18" s="358"/>
      <c r="H18" s="358"/>
      <c r="I18" s="358"/>
      <c r="J18" s="358"/>
      <c r="K18" s="358"/>
      <c r="L18" s="358"/>
      <c r="M18" s="358"/>
      <c r="N18" s="358"/>
      <c r="O18" s="358"/>
      <c r="P18" s="358"/>
      <c r="Q18" s="359"/>
      <c r="R18" s="169"/>
    </row>
    <row r="19" spans="1:22" ht="25" customHeight="1" x14ac:dyDescent="0.2">
      <c r="A19" s="347"/>
      <c r="B19" s="348"/>
      <c r="C19" s="350"/>
      <c r="D19" s="360"/>
      <c r="E19" s="361"/>
      <c r="F19" s="361"/>
      <c r="G19" s="361"/>
      <c r="H19" s="361"/>
      <c r="I19" s="361"/>
      <c r="J19" s="361"/>
      <c r="K19" s="361"/>
      <c r="L19" s="361"/>
      <c r="M19" s="361"/>
      <c r="N19" s="361"/>
      <c r="O19" s="361"/>
      <c r="P19" s="361"/>
      <c r="Q19" s="362"/>
      <c r="R19" s="169"/>
    </row>
    <row r="21" spans="1:22" ht="24.5" customHeight="1" x14ac:dyDescent="0.2">
      <c r="A21" s="364" t="s">
        <v>161</v>
      </c>
      <c r="B21" s="364"/>
      <c r="C21" s="363" t="s">
        <v>342</v>
      </c>
      <c r="D21" s="363"/>
      <c r="E21" s="368"/>
      <c r="F21" s="369" t="s">
        <v>351</v>
      </c>
      <c r="G21" s="369"/>
      <c r="H21" s="369"/>
      <c r="I21" s="369"/>
      <c r="J21" s="369"/>
      <c r="K21" s="369"/>
      <c r="L21" s="369"/>
      <c r="M21" s="369"/>
      <c r="N21" s="170"/>
      <c r="O21" s="170"/>
      <c r="P21" s="170"/>
      <c r="Q21" s="170"/>
      <c r="R21" s="155"/>
      <c r="T21" s="370" t="s">
        <v>338</v>
      </c>
      <c r="U21" s="370"/>
      <c r="V21" s="370"/>
    </row>
    <row r="22" spans="1:22" ht="24.5" customHeight="1" x14ac:dyDescent="0.2">
      <c r="A22" s="364"/>
      <c r="B22" s="364"/>
      <c r="C22" s="363"/>
      <c r="D22" s="363"/>
      <c r="E22" s="368"/>
      <c r="F22" s="171"/>
      <c r="G22" s="155"/>
      <c r="H22" s="155"/>
      <c r="I22" s="155"/>
      <c r="J22" s="371" t="s">
        <v>352</v>
      </c>
      <c r="K22" s="372"/>
      <c r="L22" s="372"/>
      <c r="M22" s="372"/>
      <c r="N22" s="372"/>
      <c r="O22" s="372"/>
      <c r="P22" s="372"/>
      <c r="Q22" s="373"/>
      <c r="R22" s="172"/>
      <c r="T22" s="370"/>
      <c r="U22" s="370"/>
      <c r="V22" s="370"/>
    </row>
    <row r="23" spans="1:22" ht="28" customHeight="1" x14ac:dyDescent="0.2">
      <c r="A23" s="364"/>
      <c r="B23" s="364"/>
      <c r="C23" s="339" t="s">
        <v>15</v>
      </c>
      <c r="D23" s="339"/>
      <c r="E23" s="339"/>
      <c r="F23" s="363" t="s">
        <v>361</v>
      </c>
      <c r="G23" s="363"/>
      <c r="H23" s="363"/>
      <c r="I23" s="363"/>
      <c r="J23" s="335" t="s">
        <v>339</v>
      </c>
      <c r="K23" s="335"/>
      <c r="L23" s="335"/>
      <c r="M23" s="335"/>
      <c r="N23" s="363" t="s">
        <v>360</v>
      </c>
      <c r="O23" s="335"/>
      <c r="P23" s="335"/>
      <c r="Q23" s="335"/>
      <c r="R23" s="220"/>
      <c r="T23" s="295" t="s">
        <v>340</v>
      </c>
      <c r="U23" s="311"/>
      <c r="V23" s="296"/>
    </row>
    <row r="24" spans="1:22" ht="24" x14ac:dyDescent="0.2">
      <c r="A24" s="364"/>
      <c r="B24" s="364"/>
      <c r="C24" s="341"/>
      <c r="D24" s="341"/>
      <c r="E24" s="341"/>
      <c r="F24" s="295" t="s">
        <v>0</v>
      </c>
      <c r="G24" s="311"/>
      <c r="H24" s="227">
        <f>IF(様式第１号!C4="","",様式第１号!C4)</f>
        <v>4</v>
      </c>
      <c r="I24" s="173" t="s">
        <v>327</v>
      </c>
      <c r="J24" s="295" t="s">
        <v>0</v>
      </c>
      <c r="K24" s="311"/>
      <c r="L24" s="227">
        <f>H24</f>
        <v>4</v>
      </c>
      <c r="M24" s="173" t="s">
        <v>326</v>
      </c>
      <c r="N24" s="295" t="s">
        <v>0</v>
      </c>
      <c r="O24" s="311"/>
      <c r="P24" s="227">
        <f>IF(様式第１号!C4=0,"",様式第１号!C4+1)</f>
        <v>5</v>
      </c>
      <c r="Q24" s="173" t="s">
        <v>327</v>
      </c>
      <c r="R24" s="174"/>
      <c r="T24" s="175" t="s">
        <v>0</v>
      </c>
      <c r="U24" s="227">
        <f>IF(様式第１号!C4="","",様式第１号!C4-1)</f>
        <v>3</v>
      </c>
      <c r="V24" s="173" t="s">
        <v>326</v>
      </c>
    </row>
    <row r="25" spans="1:22" x14ac:dyDescent="0.2">
      <c r="A25" s="364"/>
      <c r="B25" s="364"/>
      <c r="C25" s="343"/>
      <c r="D25" s="343"/>
      <c r="E25" s="343"/>
      <c r="F25" s="299" t="s">
        <v>17</v>
      </c>
      <c r="G25" s="336"/>
      <c r="H25" s="336"/>
      <c r="I25" s="300"/>
      <c r="J25" s="299" t="s">
        <v>16</v>
      </c>
      <c r="K25" s="336"/>
      <c r="L25" s="336"/>
      <c r="M25" s="300"/>
      <c r="N25" s="299" t="s">
        <v>17</v>
      </c>
      <c r="O25" s="336"/>
      <c r="P25" s="336"/>
      <c r="Q25" s="300"/>
      <c r="R25" s="220"/>
      <c r="T25" s="299" t="s">
        <v>16</v>
      </c>
      <c r="U25" s="336"/>
      <c r="V25" s="300"/>
    </row>
    <row r="26" spans="1:22" ht="36" customHeight="1" x14ac:dyDescent="0.2">
      <c r="A26" s="364"/>
      <c r="B26" s="364"/>
      <c r="C26" s="339" t="s">
        <v>18</v>
      </c>
      <c r="D26" s="385" t="s">
        <v>19</v>
      </c>
      <c r="E26" s="385"/>
      <c r="F26" s="176"/>
      <c r="G26" s="162"/>
      <c r="H26" s="223"/>
      <c r="I26" s="177" t="s">
        <v>20</v>
      </c>
      <c r="J26" s="176"/>
      <c r="K26" s="162"/>
      <c r="L26" s="223"/>
      <c r="M26" s="177" t="s">
        <v>20</v>
      </c>
      <c r="N26" s="176"/>
      <c r="O26" s="162"/>
      <c r="P26" s="223"/>
      <c r="Q26" s="177" t="s">
        <v>20</v>
      </c>
      <c r="R26" s="155"/>
      <c r="T26" s="178"/>
      <c r="U26" s="327"/>
      <c r="V26" s="179"/>
    </row>
    <row r="27" spans="1:22" s="183" customFormat="1" ht="30" customHeight="1" x14ac:dyDescent="0.2">
      <c r="A27" s="364"/>
      <c r="B27" s="364"/>
      <c r="C27" s="341"/>
      <c r="D27" s="386"/>
      <c r="E27" s="386"/>
      <c r="F27" s="176"/>
      <c r="G27" s="180" t="s">
        <v>0</v>
      </c>
      <c r="H27" s="226">
        <f>IF(様式第１号!C4="","",U24)</f>
        <v>3</v>
      </c>
      <c r="I27" s="181" t="s">
        <v>341</v>
      </c>
      <c r="J27" s="162"/>
      <c r="K27" s="180" t="s">
        <v>0</v>
      </c>
      <c r="L27" s="226">
        <f>H27</f>
        <v>3</v>
      </c>
      <c r="M27" s="181" t="s">
        <v>341</v>
      </c>
      <c r="N27" s="162"/>
      <c r="O27" s="180" t="s">
        <v>0</v>
      </c>
      <c r="P27" s="226">
        <f>IF(様式第１号!C4=0,"",様式第１号!C4)</f>
        <v>4</v>
      </c>
      <c r="Q27" s="181" t="s">
        <v>341</v>
      </c>
      <c r="R27" s="182"/>
      <c r="T27" s="176"/>
      <c r="U27" s="330"/>
      <c r="V27" s="184" t="s">
        <v>328</v>
      </c>
    </row>
    <row r="28" spans="1:22" ht="36" customHeight="1" x14ac:dyDescent="0.2">
      <c r="A28" s="364"/>
      <c r="B28" s="364"/>
      <c r="C28" s="343"/>
      <c r="D28" s="387"/>
      <c r="E28" s="387"/>
      <c r="F28" s="185"/>
      <c r="G28" s="185"/>
      <c r="H28" s="290" t="str">
        <f>IF(H26=0,"",(1-(H26/U26))*100)</f>
        <v/>
      </c>
      <c r="I28" s="186" t="s">
        <v>333</v>
      </c>
      <c r="J28" s="228"/>
      <c r="K28" s="185"/>
      <c r="L28" s="290" t="str">
        <f>IF(L26=0,"",(1-(L26/U26))*100)</f>
        <v/>
      </c>
      <c r="M28" s="186" t="s">
        <v>333</v>
      </c>
      <c r="N28" s="228"/>
      <c r="O28" s="185"/>
      <c r="P28" s="290" t="str">
        <f>IF(P26=0,"",(1-(P26/L26))*100)</f>
        <v/>
      </c>
      <c r="Q28" s="186" t="s">
        <v>333</v>
      </c>
      <c r="R28" s="187"/>
      <c r="T28" s="185"/>
      <c r="U28" s="333"/>
      <c r="V28" s="188"/>
    </row>
    <row r="29" spans="1:22" ht="36" customHeight="1" x14ac:dyDescent="0.2">
      <c r="A29" s="364"/>
      <c r="B29" s="364"/>
      <c r="C29" s="339" t="s">
        <v>21</v>
      </c>
      <c r="D29" s="385" t="s">
        <v>22</v>
      </c>
      <c r="E29" s="385"/>
      <c r="F29" s="178"/>
      <c r="G29" s="162"/>
      <c r="H29" s="223"/>
      <c r="I29" s="177" t="s">
        <v>20</v>
      </c>
      <c r="J29" s="178"/>
      <c r="K29" s="162"/>
      <c r="L29" s="223"/>
      <c r="M29" s="177" t="s">
        <v>20</v>
      </c>
      <c r="N29" s="178"/>
      <c r="O29" s="162"/>
      <c r="P29" s="223"/>
      <c r="Q29" s="177" t="s">
        <v>20</v>
      </c>
      <c r="R29" s="155"/>
      <c r="T29" s="178"/>
      <c r="U29" s="327"/>
      <c r="V29" s="179"/>
    </row>
    <row r="30" spans="1:22" s="183" customFormat="1" ht="30" customHeight="1" x14ac:dyDescent="0.2">
      <c r="A30" s="364"/>
      <c r="B30" s="364"/>
      <c r="C30" s="341"/>
      <c r="D30" s="386"/>
      <c r="E30" s="386"/>
      <c r="F30" s="176"/>
      <c r="G30" s="180" t="s">
        <v>0</v>
      </c>
      <c r="H30" s="226">
        <f>IF(様式第１号!C4=0,"",U24)</f>
        <v>3</v>
      </c>
      <c r="I30" s="181" t="s">
        <v>341</v>
      </c>
      <c r="J30" s="162"/>
      <c r="K30" s="180" t="s">
        <v>0</v>
      </c>
      <c r="L30" s="226">
        <f>H30</f>
        <v>3</v>
      </c>
      <c r="M30" s="181" t="s">
        <v>341</v>
      </c>
      <c r="N30" s="162"/>
      <c r="O30" s="180" t="s">
        <v>0</v>
      </c>
      <c r="P30" s="226">
        <f>IF(様式第１号!C4=0,"",様式第１号!C4)</f>
        <v>4</v>
      </c>
      <c r="Q30" s="181" t="s">
        <v>341</v>
      </c>
      <c r="R30" s="182"/>
      <c r="T30" s="176"/>
      <c r="U30" s="330"/>
      <c r="V30" s="184" t="s">
        <v>328</v>
      </c>
    </row>
    <row r="31" spans="1:22" ht="36" customHeight="1" x14ac:dyDescent="0.2">
      <c r="A31" s="364"/>
      <c r="B31" s="364"/>
      <c r="C31" s="343"/>
      <c r="D31" s="387"/>
      <c r="E31" s="387"/>
      <c r="F31" s="185"/>
      <c r="G31" s="185"/>
      <c r="H31" s="290" t="str">
        <f>IF(H29=0,"",(1-(H29/U29))*100)</f>
        <v/>
      </c>
      <c r="I31" s="186" t="s">
        <v>333</v>
      </c>
      <c r="J31" s="228"/>
      <c r="K31" s="185"/>
      <c r="L31" s="290" t="str">
        <f>IF(L29=0,"",(1-(L29/U29))*100)</f>
        <v/>
      </c>
      <c r="M31" s="186" t="s">
        <v>333</v>
      </c>
      <c r="N31" s="228"/>
      <c r="O31" s="185"/>
      <c r="P31" s="290" t="str">
        <f>IF(P29=0,"",(1-(P29/L29))*100)</f>
        <v/>
      </c>
      <c r="Q31" s="186" t="s">
        <v>333</v>
      </c>
      <c r="R31" s="187"/>
      <c r="T31" s="185"/>
      <c r="U31" s="333"/>
      <c r="V31" s="188"/>
    </row>
    <row r="32" spans="1:22" ht="36" customHeight="1" x14ac:dyDescent="0.2">
      <c r="A32" s="364"/>
      <c r="B32" s="364"/>
      <c r="C32" s="339" t="s">
        <v>23</v>
      </c>
      <c r="D32" s="385" t="s">
        <v>24</v>
      </c>
      <c r="E32" s="385"/>
      <c r="F32" s="178"/>
      <c r="G32" s="162"/>
      <c r="H32" s="223"/>
      <c r="I32" s="177" t="s">
        <v>328</v>
      </c>
      <c r="J32" s="178"/>
      <c r="K32" s="162"/>
      <c r="L32" s="223"/>
      <c r="M32" s="177" t="s">
        <v>20</v>
      </c>
      <c r="N32" s="178"/>
      <c r="O32" s="162"/>
      <c r="P32" s="223"/>
      <c r="Q32" s="177" t="s">
        <v>328</v>
      </c>
      <c r="R32" s="155"/>
      <c r="T32" s="178"/>
      <c r="U32" s="327"/>
      <c r="V32" s="179"/>
    </row>
    <row r="33" spans="1:29" s="183" customFormat="1" ht="30" customHeight="1" x14ac:dyDescent="0.2">
      <c r="A33" s="364"/>
      <c r="B33" s="364"/>
      <c r="C33" s="341"/>
      <c r="D33" s="386"/>
      <c r="E33" s="386"/>
      <c r="F33" s="176"/>
      <c r="G33" s="180" t="s">
        <v>0</v>
      </c>
      <c r="H33" s="226">
        <f>IF(様式第１号!C4=0,"",U24)</f>
        <v>3</v>
      </c>
      <c r="I33" s="181" t="s">
        <v>341</v>
      </c>
      <c r="J33" s="162"/>
      <c r="K33" s="180" t="s">
        <v>0</v>
      </c>
      <c r="L33" s="226">
        <f>H33</f>
        <v>3</v>
      </c>
      <c r="M33" s="181" t="s">
        <v>341</v>
      </c>
      <c r="N33" s="162"/>
      <c r="O33" s="180" t="s">
        <v>0</v>
      </c>
      <c r="P33" s="226">
        <f>IF(様式第１号!C4=0,"",様式第１号!C4)</f>
        <v>4</v>
      </c>
      <c r="Q33" s="181" t="s">
        <v>341</v>
      </c>
      <c r="R33" s="182"/>
      <c r="T33" s="176"/>
      <c r="U33" s="330"/>
      <c r="V33" s="184" t="s">
        <v>328</v>
      </c>
    </row>
    <row r="34" spans="1:29" ht="36" customHeight="1" x14ac:dyDescent="0.2">
      <c r="A34" s="364"/>
      <c r="B34" s="364"/>
      <c r="C34" s="343"/>
      <c r="D34" s="387"/>
      <c r="E34" s="387"/>
      <c r="F34" s="189"/>
      <c r="G34" s="185"/>
      <c r="H34" s="290" t="str">
        <f>IF(H32=0,"",(1-(H32/U32))*100)</f>
        <v/>
      </c>
      <c r="I34" s="186" t="s">
        <v>333</v>
      </c>
      <c r="J34" s="227"/>
      <c r="K34" s="185"/>
      <c r="L34" s="290" t="str">
        <f>IF(L32=0,"",(1-(L32/U32))*100)</f>
        <v/>
      </c>
      <c r="M34" s="186" t="s">
        <v>333</v>
      </c>
      <c r="N34" s="227"/>
      <c r="O34" s="185"/>
      <c r="P34" s="290" t="str">
        <f>IF(P32=0,"",(1-(P32/L32))*100)</f>
        <v/>
      </c>
      <c r="Q34" s="186" t="s">
        <v>333</v>
      </c>
      <c r="R34" s="187"/>
      <c r="T34" s="189"/>
      <c r="U34" s="333"/>
      <c r="V34" s="177"/>
    </row>
    <row r="35" spans="1:29" ht="36" customHeight="1" x14ac:dyDescent="0.2">
      <c r="A35" s="364"/>
      <c r="B35" s="364"/>
      <c r="C35" s="339" t="s">
        <v>35</v>
      </c>
      <c r="D35" s="339"/>
      <c r="E35" s="339"/>
      <c r="F35" s="190"/>
      <c r="G35" s="227"/>
      <c r="H35" s="227">
        <f>SUM(H26,H29,H32)</f>
        <v>0</v>
      </c>
      <c r="I35" s="177" t="s">
        <v>328</v>
      </c>
      <c r="J35" s="190"/>
      <c r="K35" s="227"/>
      <c r="L35" s="227">
        <f>SUM(L26,L29,L32)</f>
        <v>0</v>
      </c>
      <c r="M35" s="177" t="s">
        <v>20</v>
      </c>
      <c r="N35" s="190"/>
      <c r="O35" s="227"/>
      <c r="P35" s="227">
        <f>SUM(P26,P29,P32)</f>
        <v>0</v>
      </c>
      <c r="Q35" s="177" t="s">
        <v>328</v>
      </c>
      <c r="R35" s="155"/>
      <c r="T35" s="190"/>
      <c r="U35" s="378">
        <f>SUM(U26,U29,U32)</f>
        <v>0</v>
      </c>
      <c r="V35" s="179"/>
    </row>
    <row r="36" spans="1:29" ht="30" customHeight="1" x14ac:dyDescent="0.2">
      <c r="A36" s="364"/>
      <c r="B36" s="364"/>
      <c r="C36" s="341"/>
      <c r="D36" s="341"/>
      <c r="E36" s="341"/>
      <c r="F36" s="189"/>
      <c r="G36" s="180" t="s">
        <v>0</v>
      </c>
      <c r="H36" s="226">
        <f>IF(様式第１号!C4=0,"",U24)</f>
        <v>3</v>
      </c>
      <c r="I36" s="181" t="s">
        <v>341</v>
      </c>
      <c r="J36" s="227"/>
      <c r="K36" s="180" t="s">
        <v>0</v>
      </c>
      <c r="L36" s="226">
        <f>H36</f>
        <v>3</v>
      </c>
      <c r="M36" s="181" t="s">
        <v>341</v>
      </c>
      <c r="N36" s="227"/>
      <c r="O36" s="180" t="s">
        <v>0</v>
      </c>
      <c r="P36" s="226">
        <f>IF(様式第１号!C4=0,"",様式第１号!C4)</f>
        <v>4</v>
      </c>
      <c r="Q36" s="181" t="s">
        <v>341</v>
      </c>
      <c r="R36" s="182"/>
      <c r="T36" s="189"/>
      <c r="U36" s="379"/>
      <c r="V36" s="177" t="s">
        <v>328</v>
      </c>
    </row>
    <row r="37" spans="1:29" ht="36" customHeight="1" x14ac:dyDescent="0.2">
      <c r="A37" s="364"/>
      <c r="B37" s="364"/>
      <c r="C37" s="343"/>
      <c r="D37" s="343"/>
      <c r="E37" s="343"/>
      <c r="F37" s="164"/>
      <c r="G37" s="164"/>
      <c r="H37" s="291" t="str">
        <f>IF(H35=0,"",(1-(H35/U35))*100)</f>
        <v/>
      </c>
      <c r="I37" s="186" t="s">
        <v>333</v>
      </c>
      <c r="J37" s="191"/>
      <c r="K37" s="164"/>
      <c r="L37" s="290" t="str">
        <f>IF(L35=0,"",(1-(L35/U35))*100)</f>
        <v/>
      </c>
      <c r="M37" s="186" t="s">
        <v>333</v>
      </c>
      <c r="N37" s="191"/>
      <c r="O37" s="164"/>
      <c r="P37" s="291" t="str">
        <f>IF(P35=0,"",(1-(P35/L35))*100)</f>
        <v/>
      </c>
      <c r="Q37" s="186" t="s">
        <v>333</v>
      </c>
      <c r="R37" s="187"/>
      <c r="T37" s="164"/>
      <c r="U37" s="380"/>
      <c r="V37" s="188"/>
    </row>
    <row r="38" spans="1:29" ht="36" customHeight="1" x14ac:dyDescent="0.2">
      <c r="A38" s="364" t="s">
        <v>166</v>
      </c>
      <c r="B38" s="364"/>
      <c r="C38" s="366" t="s">
        <v>37</v>
      </c>
      <c r="D38" s="366"/>
      <c r="E38" s="366"/>
      <c r="F38" s="329"/>
      <c r="G38" s="330"/>
      <c r="H38" s="367"/>
      <c r="I38" s="138" t="s">
        <v>171</v>
      </c>
      <c r="J38" s="329"/>
      <c r="K38" s="330"/>
      <c r="L38" s="367"/>
      <c r="M38" s="138" t="s">
        <v>170</v>
      </c>
      <c r="N38" s="329"/>
      <c r="O38" s="330"/>
      <c r="P38" s="367"/>
      <c r="Q38" s="138" t="s">
        <v>171</v>
      </c>
      <c r="R38" s="192"/>
      <c r="T38" s="329"/>
      <c r="U38" s="367"/>
      <c r="V38" s="138" t="s">
        <v>170</v>
      </c>
    </row>
    <row r="39" spans="1:29" ht="36" customHeight="1" x14ac:dyDescent="0.2">
      <c r="A39" s="364"/>
      <c r="B39" s="365"/>
      <c r="C39" s="374" t="s">
        <v>36</v>
      </c>
      <c r="D39" s="339"/>
      <c r="E39" s="375"/>
      <c r="F39" s="193"/>
      <c r="G39" s="194"/>
      <c r="H39" s="292" t="str">
        <f>IF(F38=0,"",H35/F38)</f>
        <v/>
      </c>
      <c r="I39" s="179"/>
      <c r="J39" s="193"/>
      <c r="K39" s="194"/>
      <c r="L39" s="292" t="str">
        <f>IF(J38=0,"",L35/J38)</f>
        <v/>
      </c>
      <c r="M39" s="179"/>
      <c r="N39" s="193"/>
      <c r="O39" s="194"/>
      <c r="P39" s="292" t="str">
        <f>IF(N38=0,"",P35/N38)</f>
        <v/>
      </c>
      <c r="Q39" s="179"/>
      <c r="R39" s="155"/>
      <c r="T39" s="193"/>
      <c r="U39" s="378" t="str">
        <f>IF(T38=0,"0",U35/T38)</f>
        <v>0</v>
      </c>
      <c r="V39" s="179"/>
    </row>
    <row r="40" spans="1:29" ht="30" customHeight="1" x14ac:dyDescent="0.2">
      <c r="A40" s="364"/>
      <c r="B40" s="365"/>
      <c r="C40" s="340"/>
      <c r="D40" s="341"/>
      <c r="E40" s="376"/>
      <c r="F40" s="218"/>
      <c r="G40" s="180" t="s">
        <v>0</v>
      </c>
      <c r="H40" s="226">
        <f>IF(様式第１号!C4=0,"",様式第１号!C4-1)</f>
        <v>3</v>
      </c>
      <c r="I40" s="181" t="s">
        <v>341</v>
      </c>
      <c r="J40" s="220"/>
      <c r="K40" s="180" t="s">
        <v>0</v>
      </c>
      <c r="L40" s="226">
        <f>H40</f>
        <v>3</v>
      </c>
      <c r="M40" s="181" t="s">
        <v>341</v>
      </c>
      <c r="N40" s="220"/>
      <c r="O40" s="180" t="s">
        <v>0</v>
      </c>
      <c r="P40" s="226">
        <f>IF(様式第１号!C4=0,"",様式第１号!C4)</f>
        <v>4</v>
      </c>
      <c r="Q40" s="181" t="s">
        <v>341</v>
      </c>
      <c r="R40" s="182"/>
      <c r="T40" s="218"/>
      <c r="U40" s="379"/>
      <c r="V40" s="177"/>
    </row>
    <row r="41" spans="1:29" ht="36" customHeight="1" x14ac:dyDescent="0.2">
      <c r="A41" s="364"/>
      <c r="B41" s="365"/>
      <c r="C41" s="342"/>
      <c r="D41" s="343"/>
      <c r="E41" s="377"/>
      <c r="F41" s="219"/>
      <c r="G41" s="219"/>
      <c r="H41" s="291" t="str">
        <f>IF(H39="","",(1-(H39/U39))*100)</f>
        <v/>
      </c>
      <c r="I41" s="186" t="s">
        <v>333</v>
      </c>
      <c r="J41" s="224"/>
      <c r="K41" s="219"/>
      <c r="L41" s="291" t="str">
        <f>IF(L39="","",(1-(L39/U39))*100)</f>
        <v/>
      </c>
      <c r="M41" s="186" t="s">
        <v>333</v>
      </c>
      <c r="N41" s="224"/>
      <c r="O41" s="219"/>
      <c r="P41" s="291" t="str">
        <f>IF(P39="","",(1-(P39/L39))*100)</f>
        <v/>
      </c>
      <c r="Q41" s="186" t="s">
        <v>333</v>
      </c>
      <c r="R41" s="187"/>
      <c r="T41" s="219"/>
      <c r="U41" s="380"/>
      <c r="V41" s="188"/>
    </row>
    <row r="42" spans="1:29" ht="64" customHeight="1" x14ac:dyDescent="0.2">
      <c r="A42" s="364"/>
      <c r="B42" s="364"/>
      <c r="C42" s="381" t="s">
        <v>329</v>
      </c>
      <c r="D42" s="381"/>
      <c r="E42" s="381"/>
      <c r="F42" s="382"/>
      <c r="G42" s="383"/>
      <c r="H42" s="383"/>
      <c r="I42" s="383"/>
      <c r="J42" s="383"/>
      <c r="K42" s="383"/>
      <c r="L42" s="383"/>
      <c r="M42" s="383"/>
      <c r="N42" s="383"/>
      <c r="O42" s="383"/>
      <c r="P42" s="383"/>
      <c r="Q42" s="384"/>
      <c r="R42" s="227"/>
      <c r="AC42" s="232"/>
    </row>
    <row r="44" spans="1:29" ht="24.5" customHeight="1" x14ac:dyDescent="0.2">
      <c r="A44" s="338" t="s">
        <v>383</v>
      </c>
      <c r="B44" s="344"/>
      <c r="C44" s="363" t="s">
        <v>342</v>
      </c>
      <c r="D44" s="363"/>
      <c r="E44" s="363"/>
      <c r="F44" s="417" t="s">
        <v>353</v>
      </c>
      <c r="G44" s="369"/>
      <c r="H44" s="369"/>
      <c r="I44" s="369"/>
      <c r="J44" s="369"/>
      <c r="K44" s="369"/>
      <c r="L44" s="369"/>
      <c r="M44" s="369"/>
      <c r="N44" s="170"/>
      <c r="O44" s="170"/>
      <c r="P44" s="170"/>
      <c r="Q44" s="170"/>
      <c r="R44" s="155"/>
    </row>
    <row r="45" spans="1:29" ht="24.5" customHeight="1" x14ac:dyDescent="0.2">
      <c r="A45" s="345"/>
      <c r="B45" s="346"/>
      <c r="C45" s="363"/>
      <c r="D45" s="363"/>
      <c r="E45" s="363"/>
      <c r="F45" s="155"/>
      <c r="G45" s="155"/>
      <c r="H45" s="155"/>
      <c r="I45" s="155"/>
      <c r="J45" s="371" t="s">
        <v>354</v>
      </c>
      <c r="K45" s="372"/>
      <c r="L45" s="372"/>
      <c r="M45" s="372"/>
      <c r="N45" s="372"/>
      <c r="O45" s="372"/>
      <c r="P45" s="372"/>
      <c r="Q45" s="373"/>
      <c r="R45" s="172"/>
      <c r="T45" s="370" t="str">
        <f>IF(様式第１号!C4="","","令和"&amp;様式第１号!C4&amp;"年度の電気使用量（合計）")</f>
        <v>令和4年度の電気使用量（合計）</v>
      </c>
      <c r="U45" s="370"/>
      <c r="V45" s="370"/>
      <c r="W45" s="207"/>
      <c r="X45" s="156" t="s">
        <v>379</v>
      </c>
    </row>
    <row r="46" spans="1:29" ht="28" customHeight="1" x14ac:dyDescent="0.2">
      <c r="A46" s="345"/>
      <c r="B46" s="346"/>
      <c r="C46" s="363"/>
      <c r="D46" s="363"/>
      <c r="E46" s="363"/>
      <c r="F46" s="395" t="s">
        <v>361</v>
      </c>
      <c r="G46" s="363"/>
      <c r="H46" s="363"/>
      <c r="I46" s="363"/>
      <c r="J46" s="335" t="s">
        <v>339</v>
      </c>
      <c r="K46" s="335"/>
      <c r="L46" s="335"/>
      <c r="M46" s="335"/>
      <c r="N46" s="363" t="s">
        <v>360</v>
      </c>
      <c r="O46" s="335"/>
      <c r="P46" s="335"/>
      <c r="Q46" s="335"/>
      <c r="R46" s="220"/>
      <c r="S46" s="195"/>
    </row>
    <row r="47" spans="1:29" ht="24" customHeight="1" x14ac:dyDescent="0.2">
      <c r="A47" s="345"/>
      <c r="B47" s="346"/>
      <c r="C47" s="363"/>
      <c r="D47" s="363"/>
      <c r="E47" s="363"/>
      <c r="F47" s="196" t="s">
        <v>0</v>
      </c>
      <c r="G47" s="221">
        <f>IF(様式第１号!C4=0,"",様式第１号!C4)</f>
        <v>4</v>
      </c>
      <c r="H47" s="197" t="s">
        <v>39</v>
      </c>
      <c r="I47" s="198"/>
      <c r="J47" s="199" t="s">
        <v>0</v>
      </c>
      <c r="K47" s="221">
        <f>IF(L24=0,"",L24)</f>
        <v>4</v>
      </c>
      <c r="L47" s="197" t="s">
        <v>38</v>
      </c>
      <c r="M47" s="198"/>
      <c r="N47" s="199" t="s">
        <v>0</v>
      </c>
      <c r="O47" s="221">
        <f>IF(P24=0,"",P24)</f>
        <v>5</v>
      </c>
      <c r="P47" s="197" t="s">
        <v>39</v>
      </c>
      <c r="Q47" s="198"/>
      <c r="R47" s="195"/>
      <c r="S47" s="155"/>
      <c r="T47" s="370" t="str">
        <f>IF(様式第１号!C4="","","令和"&amp;様式第１号!C4&amp;"年度の再エネ電気等供給量")</f>
        <v>令和4年度の再エネ電気等供給量</v>
      </c>
      <c r="U47" s="370"/>
      <c r="V47" s="370"/>
    </row>
    <row r="48" spans="1:29" ht="83.5" customHeight="1" x14ac:dyDescent="0.2">
      <c r="A48" s="345"/>
      <c r="B48" s="346"/>
      <c r="C48" s="388" t="s">
        <v>384</v>
      </c>
      <c r="D48" s="388"/>
      <c r="E48" s="388"/>
      <c r="F48" s="229"/>
      <c r="G48" s="389"/>
      <c r="H48" s="390"/>
      <c r="I48" s="200" t="s">
        <v>378</v>
      </c>
      <c r="J48" s="201"/>
      <c r="K48" s="391" t="str">
        <f>IF(T48="","0",T48/W45*100)</f>
        <v>0</v>
      </c>
      <c r="L48" s="392"/>
      <c r="M48" s="200" t="s">
        <v>377</v>
      </c>
      <c r="N48" s="201"/>
      <c r="O48" s="393"/>
      <c r="P48" s="394"/>
      <c r="Q48" s="200" t="s">
        <v>377</v>
      </c>
      <c r="R48" s="155"/>
      <c r="S48" s="155"/>
      <c r="T48" s="307"/>
      <c r="U48" s="307"/>
      <c r="V48" s="307"/>
      <c r="W48" s="156" t="s">
        <v>379</v>
      </c>
    </row>
    <row r="49" spans="1:23" ht="83.5" customHeight="1" x14ac:dyDescent="0.2">
      <c r="A49" s="345"/>
      <c r="B49" s="346"/>
      <c r="C49" s="388" t="s">
        <v>381</v>
      </c>
      <c r="D49" s="388"/>
      <c r="E49" s="388"/>
      <c r="F49" s="229"/>
      <c r="G49" s="389"/>
      <c r="H49" s="390"/>
      <c r="I49" s="200" t="s">
        <v>378</v>
      </c>
      <c r="J49" s="201"/>
      <c r="K49" s="391" t="str">
        <f>IF(T49="","0",T49/W45*100)</f>
        <v>0</v>
      </c>
      <c r="L49" s="392"/>
      <c r="M49" s="200" t="s">
        <v>377</v>
      </c>
      <c r="N49" s="201"/>
      <c r="O49" s="393"/>
      <c r="P49" s="394"/>
      <c r="Q49" s="200" t="s">
        <v>377</v>
      </c>
      <c r="R49" s="155"/>
      <c r="S49" s="155"/>
      <c r="T49" s="307"/>
      <c r="U49" s="307"/>
      <c r="V49" s="307"/>
      <c r="W49" s="156" t="s">
        <v>379</v>
      </c>
    </row>
    <row r="50" spans="1:23" ht="83.5" customHeight="1" x14ac:dyDescent="0.2">
      <c r="A50" s="345"/>
      <c r="B50" s="346"/>
      <c r="C50" s="388" t="s">
        <v>382</v>
      </c>
      <c r="D50" s="388"/>
      <c r="E50" s="388"/>
      <c r="F50" s="229"/>
      <c r="G50" s="389"/>
      <c r="H50" s="390"/>
      <c r="I50" s="200" t="s">
        <v>378</v>
      </c>
      <c r="J50" s="201"/>
      <c r="K50" s="391" t="str">
        <f>IF(T50="","0",T50/W45*100)</f>
        <v>0</v>
      </c>
      <c r="L50" s="392"/>
      <c r="M50" s="200" t="s">
        <v>377</v>
      </c>
      <c r="N50" s="201"/>
      <c r="O50" s="393"/>
      <c r="P50" s="394"/>
      <c r="Q50" s="200" t="s">
        <v>377</v>
      </c>
      <c r="R50" s="155"/>
      <c r="S50" s="155"/>
      <c r="T50" s="307"/>
      <c r="U50" s="307"/>
      <c r="V50" s="307"/>
      <c r="W50" s="156" t="s">
        <v>379</v>
      </c>
    </row>
    <row r="51" spans="1:23" ht="22" customHeight="1" x14ac:dyDescent="0.2">
      <c r="A51" s="345"/>
      <c r="B51" s="346"/>
      <c r="C51" s="396" t="s">
        <v>380</v>
      </c>
      <c r="D51" s="397"/>
      <c r="E51" s="398"/>
      <c r="F51" s="402"/>
      <c r="G51" s="404" t="str">
        <f>IF(COUNT(G48:H50)=0,"",SUM(G48:H50))</f>
        <v/>
      </c>
      <c r="H51" s="405"/>
      <c r="I51" s="408" t="s">
        <v>378</v>
      </c>
      <c r="J51" s="402"/>
      <c r="K51" s="404" t="str">
        <f>IF(COUNT(T48:V50)=0,"",SUM(T48:V50)/W45*100)</f>
        <v/>
      </c>
      <c r="L51" s="405"/>
      <c r="M51" s="408" t="s">
        <v>377</v>
      </c>
      <c r="N51" s="402"/>
      <c r="O51" s="404" t="str">
        <f>IF(COUNT(O48:P50)=0,"",SUM(O48:P50))</f>
        <v/>
      </c>
      <c r="P51" s="405"/>
      <c r="Q51" s="408" t="s">
        <v>377</v>
      </c>
      <c r="R51" s="155"/>
      <c r="S51" s="155"/>
      <c r="T51" s="220"/>
      <c r="U51" s="220"/>
      <c r="V51" s="220"/>
    </row>
    <row r="52" spans="1:23" ht="22" customHeight="1" x14ac:dyDescent="0.2">
      <c r="A52" s="347"/>
      <c r="B52" s="348"/>
      <c r="C52" s="399"/>
      <c r="D52" s="400"/>
      <c r="E52" s="401"/>
      <c r="F52" s="403"/>
      <c r="G52" s="406"/>
      <c r="H52" s="407"/>
      <c r="I52" s="409"/>
      <c r="J52" s="403"/>
      <c r="K52" s="406"/>
      <c r="L52" s="407"/>
      <c r="M52" s="409"/>
      <c r="N52" s="403"/>
      <c r="O52" s="406"/>
      <c r="P52" s="407"/>
      <c r="Q52" s="409"/>
      <c r="R52" s="155"/>
      <c r="S52" s="155"/>
      <c r="T52" s="220"/>
      <c r="U52" s="220"/>
      <c r="V52" s="220"/>
    </row>
    <row r="54" spans="1:23" ht="30" customHeight="1" x14ac:dyDescent="0.2">
      <c r="A54" s="295" t="s">
        <v>346</v>
      </c>
      <c r="B54" s="311"/>
      <c r="C54" s="311"/>
      <c r="D54" s="311"/>
      <c r="E54" s="296"/>
      <c r="F54" s="312" t="s">
        <v>0</v>
      </c>
      <c r="G54" s="313"/>
      <c r="H54" s="202">
        <f>IF(様式第１号!C4="","",様式第１号!C4-1)</f>
        <v>3</v>
      </c>
      <c r="I54" s="203" t="s">
        <v>31</v>
      </c>
      <c r="J54" s="204"/>
      <c r="K54" s="202"/>
      <c r="L54" s="383"/>
      <c r="M54" s="383"/>
      <c r="N54" s="383"/>
      <c r="O54" s="383"/>
      <c r="P54" s="383"/>
      <c r="Q54" s="203" t="s">
        <v>345</v>
      </c>
      <c r="R54" s="155"/>
    </row>
    <row r="55" spans="1:23" ht="30" customHeight="1" x14ac:dyDescent="0.2">
      <c r="A55" s="299"/>
      <c r="B55" s="336"/>
      <c r="C55" s="336"/>
      <c r="D55" s="336"/>
      <c r="E55" s="300"/>
      <c r="F55" s="312" t="s">
        <v>0</v>
      </c>
      <c r="G55" s="313"/>
      <c r="H55" s="202">
        <f>IF(様式第１号!C4="","",様式第１号!C4)</f>
        <v>4</v>
      </c>
      <c r="I55" s="203" t="s">
        <v>31</v>
      </c>
      <c r="J55" s="204"/>
      <c r="K55" s="202"/>
      <c r="L55" s="383"/>
      <c r="M55" s="383"/>
      <c r="N55" s="383"/>
      <c r="O55" s="383"/>
      <c r="P55" s="383"/>
      <c r="Q55" s="203" t="s">
        <v>345</v>
      </c>
      <c r="R55" s="155"/>
    </row>
    <row r="57" spans="1:23" ht="28.5" customHeight="1" x14ac:dyDescent="0.2">
      <c r="A57" s="410" t="s">
        <v>344</v>
      </c>
      <c r="B57" s="410"/>
      <c r="C57" s="411" t="s">
        <v>31</v>
      </c>
      <c r="D57" s="412"/>
      <c r="E57" s="413" t="s">
        <v>32</v>
      </c>
      <c r="F57" s="414"/>
      <c r="G57" s="415"/>
      <c r="H57" s="411" t="s">
        <v>33</v>
      </c>
      <c r="I57" s="416"/>
      <c r="J57" s="416"/>
      <c r="K57" s="416"/>
      <c r="L57" s="412"/>
      <c r="M57" s="411" t="s">
        <v>343</v>
      </c>
      <c r="N57" s="416"/>
      <c r="O57" s="416"/>
      <c r="P57" s="416"/>
      <c r="Q57" s="412"/>
      <c r="R57" s="225"/>
    </row>
    <row r="58" spans="1:23" ht="50" customHeight="1" x14ac:dyDescent="0.2">
      <c r="A58" s="410"/>
      <c r="B58" s="410"/>
      <c r="C58" s="337" t="s">
        <v>34</v>
      </c>
      <c r="D58" s="337">
        <f>IF(様式第１号!C4="","",様式第１号!C4)</f>
        <v>4</v>
      </c>
      <c r="E58" s="326"/>
      <c r="F58" s="327"/>
      <c r="G58" s="328"/>
      <c r="H58" s="326"/>
      <c r="I58" s="327"/>
      <c r="J58" s="327"/>
      <c r="K58" s="327"/>
      <c r="L58" s="328"/>
      <c r="M58" s="326"/>
      <c r="N58" s="327"/>
      <c r="O58" s="327"/>
      <c r="P58" s="327"/>
      <c r="Q58" s="327"/>
      <c r="R58" s="189"/>
      <c r="S58" s="155"/>
      <c r="T58" s="155"/>
      <c r="U58" s="155"/>
    </row>
    <row r="59" spans="1:23" ht="50" customHeight="1" x14ac:dyDescent="0.2">
      <c r="A59" s="410"/>
      <c r="B59" s="410"/>
      <c r="C59" s="337"/>
      <c r="D59" s="337"/>
      <c r="E59" s="332"/>
      <c r="F59" s="333"/>
      <c r="G59" s="334"/>
      <c r="H59" s="332"/>
      <c r="I59" s="333"/>
      <c r="J59" s="333"/>
      <c r="K59" s="333"/>
      <c r="L59" s="334"/>
      <c r="M59" s="332"/>
      <c r="N59" s="333"/>
      <c r="O59" s="333"/>
      <c r="P59" s="333"/>
      <c r="Q59" s="333"/>
      <c r="R59" s="189"/>
      <c r="S59" s="155"/>
      <c r="T59" s="155"/>
      <c r="U59" s="155"/>
    </row>
    <row r="60" spans="1:23" ht="50" customHeight="1" x14ac:dyDescent="0.2">
      <c r="A60" s="410"/>
      <c r="B60" s="410"/>
      <c r="C60" s="337"/>
      <c r="D60" s="337"/>
      <c r="E60" s="326"/>
      <c r="F60" s="327"/>
      <c r="G60" s="328"/>
      <c r="H60" s="326"/>
      <c r="I60" s="327"/>
      <c r="J60" s="327"/>
      <c r="K60" s="327"/>
      <c r="L60" s="328"/>
      <c r="M60" s="326"/>
      <c r="N60" s="327"/>
      <c r="O60" s="327"/>
      <c r="P60" s="327"/>
      <c r="Q60" s="327"/>
      <c r="R60" s="189"/>
      <c r="S60" s="155"/>
      <c r="T60" s="155"/>
      <c r="U60" s="155"/>
    </row>
    <row r="61" spans="1:23" ht="50" customHeight="1" x14ac:dyDescent="0.2">
      <c r="A61" s="410"/>
      <c r="B61" s="410"/>
      <c r="C61" s="337"/>
      <c r="D61" s="337"/>
      <c r="E61" s="332"/>
      <c r="F61" s="333"/>
      <c r="G61" s="334"/>
      <c r="H61" s="332"/>
      <c r="I61" s="333"/>
      <c r="J61" s="333"/>
      <c r="K61" s="333"/>
      <c r="L61" s="334"/>
      <c r="M61" s="332"/>
      <c r="N61" s="333"/>
      <c r="O61" s="333"/>
      <c r="P61" s="333"/>
      <c r="Q61" s="333"/>
      <c r="R61" s="189"/>
      <c r="S61" s="155"/>
      <c r="T61" s="155"/>
      <c r="U61" s="155"/>
    </row>
    <row r="62" spans="1:23" ht="50" customHeight="1" x14ac:dyDescent="0.2">
      <c r="A62" s="410"/>
      <c r="B62" s="410"/>
      <c r="C62" s="337"/>
      <c r="D62" s="337"/>
      <c r="E62" s="326"/>
      <c r="F62" s="327"/>
      <c r="G62" s="328"/>
      <c r="H62" s="326"/>
      <c r="I62" s="327"/>
      <c r="J62" s="327"/>
      <c r="K62" s="327"/>
      <c r="L62" s="328"/>
      <c r="M62" s="326"/>
      <c r="N62" s="327"/>
      <c r="O62" s="327"/>
      <c r="P62" s="327"/>
      <c r="Q62" s="327"/>
      <c r="R62" s="189"/>
      <c r="S62" s="155"/>
      <c r="T62" s="155"/>
      <c r="U62" s="155"/>
    </row>
    <row r="63" spans="1:23" ht="50" customHeight="1" x14ac:dyDescent="0.2">
      <c r="A63" s="410"/>
      <c r="B63" s="410"/>
      <c r="C63" s="337"/>
      <c r="D63" s="337"/>
      <c r="E63" s="332"/>
      <c r="F63" s="333"/>
      <c r="G63" s="334"/>
      <c r="H63" s="332"/>
      <c r="I63" s="333"/>
      <c r="J63" s="333"/>
      <c r="K63" s="333"/>
      <c r="L63" s="334"/>
      <c r="M63" s="332"/>
      <c r="N63" s="333"/>
      <c r="O63" s="333"/>
      <c r="P63" s="333"/>
      <c r="Q63" s="333"/>
      <c r="R63" s="189"/>
      <c r="S63" s="155"/>
      <c r="T63" s="155"/>
      <c r="U63" s="155"/>
    </row>
    <row r="64" spans="1:23" ht="50" customHeight="1" x14ac:dyDescent="0.2">
      <c r="A64" s="410"/>
      <c r="B64" s="410"/>
      <c r="C64" s="337" t="s">
        <v>34</v>
      </c>
      <c r="D64" s="423">
        <f>IF(様式第１号!C4="","",様式第１号!C4+1)</f>
        <v>5</v>
      </c>
      <c r="E64" s="326"/>
      <c r="F64" s="327"/>
      <c r="G64" s="328"/>
      <c r="H64" s="326"/>
      <c r="I64" s="327"/>
      <c r="J64" s="327"/>
      <c r="K64" s="327"/>
      <c r="L64" s="328"/>
      <c r="M64" s="419"/>
      <c r="N64" s="420"/>
      <c r="O64" s="420"/>
      <c r="P64" s="420"/>
      <c r="Q64" s="420"/>
      <c r="R64" s="189"/>
      <c r="S64" s="155"/>
      <c r="T64" s="155"/>
      <c r="U64" s="155"/>
    </row>
    <row r="65" spans="1:21" ht="50" customHeight="1" x14ac:dyDescent="0.2">
      <c r="A65" s="410"/>
      <c r="B65" s="410"/>
      <c r="C65" s="337"/>
      <c r="D65" s="424"/>
      <c r="E65" s="332"/>
      <c r="F65" s="333"/>
      <c r="G65" s="334"/>
      <c r="H65" s="332"/>
      <c r="I65" s="333"/>
      <c r="J65" s="333"/>
      <c r="K65" s="333"/>
      <c r="L65" s="334"/>
      <c r="M65" s="421"/>
      <c r="N65" s="422"/>
      <c r="O65" s="422"/>
      <c r="P65" s="422"/>
      <c r="Q65" s="422"/>
      <c r="R65" s="189"/>
      <c r="S65" s="155"/>
      <c r="T65" s="155"/>
      <c r="U65" s="155"/>
    </row>
    <row r="66" spans="1:21" ht="50" customHeight="1" x14ac:dyDescent="0.2">
      <c r="A66" s="410"/>
      <c r="B66" s="410"/>
      <c r="C66" s="337"/>
      <c r="D66" s="424"/>
      <c r="E66" s="326"/>
      <c r="F66" s="327"/>
      <c r="G66" s="328"/>
      <c r="H66" s="326"/>
      <c r="I66" s="327"/>
      <c r="J66" s="327"/>
      <c r="K66" s="327"/>
      <c r="L66" s="328"/>
      <c r="M66" s="419"/>
      <c r="N66" s="420"/>
      <c r="O66" s="420"/>
      <c r="P66" s="420"/>
      <c r="Q66" s="420"/>
      <c r="R66" s="189"/>
      <c r="S66" s="155"/>
      <c r="T66" s="155"/>
      <c r="U66" s="155"/>
    </row>
    <row r="67" spans="1:21" ht="50" customHeight="1" x14ac:dyDescent="0.2">
      <c r="A67" s="410"/>
      <c r="B67" s="410"/>
      <c r="C67" s="337"/>
      <c r="D67" s="424"/>
      <c r="E67" s="332"/>
      <c r="F67" s="333"/>
      <c r="G67" s="334"/>
      <c r="H67" s="332"/>
      <c r="I67" s="333"/>
      <c r="J67" s="333"/>
      <c r="K67" s="333"/>
      <c r="L67" s="334"/>
      <c r="M67" s="421"/>
      <c r="N67" s="422"/>
      <c r="O67" s="422"/>
      <c r="P67" s="422"/>
      <c r="Q67" s="422"/>
      <c r="R67" s="189"/>
      <c r="S67" s="155"/>
      <c r="T67" s="155"/>
      <c r="U67" s="155"/>
    </row>
    <row r="68" spans="1:21" ht="50" customHeight="1" x14ac:dyDescent="0.2">
      <c r="A68" s="410"/>
      <c r="B68" s="410"/>
      <c r="C68" s="337"/>
      <c r="D68" s="424"/>
      <c r="E68" s="326"/>
      <c r="F68" s="327"/>
      <c r="G68" s="328"/>
      <c r="H68" s="326"/>
      <c r="I68" s="327"/>
      <c r="J68" s="327"/>
      <c r="K68" s="327"/>
      <c r="L68" s="328"/>
      <c r="M68" s="419"/>
      <c r="N68" s="420"/>
      <c r="O68" s="420"/>
      <c r="P68" s="420"/>
      <c r="Q68" s="420"/>
      <c r="R68" s="189"/>
      <c r="S68" s="155"/>
      <c r="T68" s="155"/>
      <c r="U68" s="155"/>
    </row>
    <row r="69" spans="1:21" ht="50" customHeight="1" x14ac:dyDescent="0.2">
      <c r="A69" s="410"/>
      <c r="B69" s="410"/>
      <c r="C69" s="337"/>
      <c r="D69" s="425"/>
      <c r="E69" s="332"/>
      <c r="F69" s="333"/>
      <c r="G69" s="334"/>
      <c r="H69" s="332"/>
      <c r="I69" s="333"/>
      <c r="J69" s="333"/>
      <c r="K69" s="333"/>
      <c r="L69" s="334"/>
      <c r="M69" s="421"/>
      <c r="N69" s="422"/>
      <c r="O69" s="422"/>
      <c r="P69" s="422"/>
      <c r="Q69" s="422"/>
      <c r="R69" s="189"/>
      <c r="S69" s="155"/>
      <c r="T69" s="155"/>
      <c r="U69" s="155"/>
    </row>
    <row r="70" spans="1:21" x14ac:dyDescent="0.2">
      <c r="Q70" s="202"/>
      <c r="R70" s="160"/>
      <c r="S70" s="155"/>
      <c r="T70" s="155"/>
      <c r="U70" s="155"/>
    </row>
    <row r="71" spans="1:21" ht="18" customHeight="1" x14ac:dyDescent="0.2">
      <c r="A71" s="364" t="s">
        <v>347</v>
      </c>
      <c r="B71" s="364"/>
      <c r="C71" s="326"/>
      <c r="D71" s="327"/>
      <c r="E71" s="327"/>
      <c r="F71" s="327"/>
      <c r="G71" s="327"/>
      <c r="H71" s="327"/>
      <c r="I71" s="327"/>
      <c r="J71" s="327"/>
      <c r="K71" s="327"/>
      <c r="L71" s="327"/>
      <c r="M71" s="327"/>
      <c r="N71" s="327"/>
      <c r="O71" s="327"/>
      <c r="P71" s="327"/>
      <c r="Q71" s="327"/>
      <c r="R71" s="189"/>
      <c r="S71" s="155"/>
      <c r="T71" s="155"/>
      <c r="U71" s="155"/>
    </row>
    <row r="72" spans="1:21" ht="18" customHeight="1" x14ac:dyDescent="0.2">
      <c r="A72" s="364"/>
      <c r="B72" s="364"/>
      <c r="C72" s="329"/>
      <c r="D72" s="330"/>
      <c r="E72" s="330"/>
      <c r="F72" s="330"/>
      <c r="G72" s="330"/>
      <c r="H72" s="330"/>
      <c r="I72" s="330"/>
      <c r="J72" s="330"/>
      <c r="K72" s="330"/>
      <c r="L72" s="330"/>
      <c r="M72" s="330"/>
      <c r="N72" s="330"/>
      <c r="O72" s="330"/>
      <c r="P72" s="330"/>
      <c r="Q72" s="330"/>
      <c r="R72" s="189"/>
      <c r="S72" s="155"/>
      <c r="T72" s="155"/>
      <c r="U72" s="155"/>
    </row>
    <row r="73" spans="1:21" ht="18" customHeight="1" x14ac:dyDescent="0.2">
      <c r="A73" s="364"/>
      <c r="B73" s="364"/>
      <c r="C73" s="329"/>
      <c r="D73" s="330"/>
      <c r="E73" s="330"/>
      <c r="F73" s="330"/>
      <c r="G73" s="330"/>
      <c r="H73" s="330"/>
      <c r="I73" s="330"/>
      <c r="J73" s="330"/>
      <c r="K73" s="330"/>
      <c r="L73" s="330"/>
      <c r="M73" s="330"/>
      <c r="N73" s="330"/>
      <c r="O73" s="330"/>
      <c r="P73" s="330"/>
      <c r="Q73" s="330"/>
      <c r="R73" s="189"/>
      <c r="S73" s="155"/>
      <c r="T73" s="155"/>
      <c r="U73" s="155"/>
    </row>
    <row r="74" spans="1:21" ht="18" customHeight="1" x14ac:dyDescent="0.2">
      <c r="A74" s="364"/>
      <c r="B74" s="364"/>
      <c r="C74" s="329"/>
      <c r="D74" s="330"/>
      <c r="E74" s="330"/>
      <c r="F74" s="330"/>
      <c r="G74" s="330"/>
      <c r="H74" s="330"/>
      <c r="I74" s="330"/>
      <c r="J74" s="330"/>
      <c r="K74" s="330"/>
      <c r="L74" s="330"/>
      <c r="M74" s="330"/>
      <c r="N74" s="330"/>
      <c r="O74" s="330"/>
      <c r="P74" s="330"/>
      <c r="Q74" s="330"/>
      <c r="R74" s="189"/>
      <c r="S74" s="155"/>
      <c r="T74" s="155"/>
      <c r="U74" s="155"/>
    </row>
    <row r="75" spans="1:21" ht="18" customHeight="1" x14ac:dyDescent="0.2">
      <c r="A75" s="364"/>
      <c r="B75" s="364"/>
      <c r="C75" s="329"/>
      <c r="D75" s="330"/>
      <c r="E75" s="330"/>
      <c r="F75" s="330"/>
      <c r="G75" s="330"/>
      <c r="H75" s="330"/>
      <c r="I75" s="330"/>
      <c r="J75" s="330"/>
      <c r="K75" s="330"/>
      <c r="L75" s="330"/>
      <c r="M75" s="330"/>
      <c r="N75" s="330"/>
      <c r="O75" s="330"/>
      <c r="P75" s="330"/>
      <c r="Q75" s="330"/>
      <c r="R75" s="189"/>
      <c r="S75" s="155"/>
      <c r="T75" s="155"/>
      <c r="U75" s="155"/>
    </row>
    <row r="76" spans="1:21" ht="18" customHeight="1" x14ac:dyDescent="0.2">
      <c r="A76" s="364"/>
      <c r="B76" s="364"/>
      <c r="C76" s="329"/>
      <c r="D76" s="330"/>
      <c r="E76" s="330"/>
      <c r="F76" s="330"/>
      <c r="G76" s="330"/>
      <c r="H76" s="330"/>
      <c r="I76" s="330"/>
      <c r="J76" s="330"/>
      <c r="K76" s="330"/>
      <c r="L76" s="330"/>
      <c r="M76" s="330"/>
      <c r="N76" s="330"/>
      <c r="O76" s="330"/>
      <c r="P76" s="330"/>
      <c r="Q76" s="330"/>
      <c r="R76" s="189"/>
      <c r="S76" s="155"/>
      <c r="T76" s="155"/>
      <c r="U76" s="155"/>
    </row>
    <row r="77" spans="1:21" ht="18" customHeight="1" x14ac:dyDescent="0.2">
      <c r="A77" s="364"/>
      <c r="B77" s="364"/>
      <c r="C77" s="332"/>
      <c r="D77" s="333"/>
      <c r="E77" s="333"/>
      <c r="F77" s="333"/>
      <c r="G77" s="333"/>
      <c r="H77" s="333"/>
      <c r="I77" s="333"/>
      <c r="J77" s="333"/>
      <c r="K77" s="333"/>
      <c r="L77" s="333"/>
      <c r="M77" s="333"/>
      <c r="N77" s="333"/>
      <c r="O77" s="333"/>
      <c r="P77" s="333"/>
      <c r="Q77" s="333"/>
      <c r="R77" s="189"/>
      <c r="S77" s="155"/>
      <c r="T77" s="155"/>
      <c r="U77" s="155"/>
    </row>
    <row r="78" spans="1:21" x14ac:dyDescent="0.2">
      <c r="A78" s="156" t="s">
        <v>164</v>
      </c>
      <c r="B78" s="156" t="s">
        <v>165</v>
      </c>
      <c r="R78" s="160"/>
      <c r="S78" s="155"/>
      <c r="T78" s="155"/>
      <c r="U78" s="155"/>
    </row>
    <row r="79" spans="1:21" ht="14" customHeight="1" x14ac:dyDescent="0.2">
      <c r="A79" s="156" t="s">
        <v>162</v>
      </c>
      <c r="B79" s="418" t="s">
        <v>163</v>
      </c>
      <c r="C79" s="418"/>
      <c r="D79" s="418"/>
      <c r="E79" s="418"/>
      <c r="F79" s="418"/>
      <c r="G79" s="418"/>
      <c r="H79" s="418"/>
      <c r="I79" s="418"/>
      <c r="J79" s="418"/>
      <c r="K79" s="418"/>
      <c r="L79" s="418"/>
      <c r="M79" s="418"/>
      <c r="N79" s="418"/>
      <c r="O79" s="418"/>
      <c r="P79" s="418"/>
      <c r="Q79" s="418"/>
      <c r="R79" s="205"/>
      <c r="S79" s="155"/>
      <c r="T79" s="155"/>
      <c r="U79" s="155"/>
    </row>
    <row r="80" spans="1:21" x14ac:dyDescent="0.2">
      <c r="B80" s="418"/>
      <c r="C80" s="418"/>
      <c r="D80" s="418"/>
      <c r="E80" s="418"/>
      <c r="F80" s="418"/>
      <c r="G80" s="418"/>
      <c r="H80" s="418"/>
      <c r="I80" s="418"/>
      <c r="J80" s="418"/>
      <c r="K80" s="418"/>
      <c r="L80" s="418"/>
      <c r="M80" s="418"/>
      <c r="N80" s="418"/>
      <c r="O80" s="418"/>
      <c r="P80" s="418"/>
      <c r="Q80" s="418"/>
      <c r="R80" s="205"/>
      <c r="S80" s="155"/>
      <c r="T80" s="155"/>
      <c r="U80" s="155"/>
    </row>
    <row r="81" spans="1:21" x14ac:dyDescent="0.2">
      <c r="B81" s="418"/>
      <c r="C81" s="418"/>
      <c r="D81" s="418"/>
      <c r="E81" s="418"/>
      <c r="F81" s="418"/>
      <c r="G81" s="418"/>
      <c r="H81" s="418"/>
      <c r="I81" s="418"/>
      <c r="J81" s="418"/>
      <c r="K81" s="418"/>
      <c r="L81" s="418"/>
      <c r="M81" s="418"/>
      <c r="N81" s="418"/>
      <c r="O81" s="418"/>
      <c r="P81" s="418"/>
      <c r="Q81" s="418"/>
      <c r="R81" s="205"/>
      <c r="S81" s="155"/>
      <c r="T81" s="155"/>
      <c r="U81" s="155"/>
    </row>
    <row r="82" spans="1:21" x14ac:dyDescent="0.2">
      <c r="B82" s="418"/>
      <c r="C82" s="418"/>
      <c r="D82" s="418"/>
      <c r="E82" s="418"/>
      <c r="F82" s="418"/>
      <c r="G82" s="418"/>
      <c r="H82" s="418"/>
      <c r="I82" s="418"/>
      <c r="J82" s="418"/>
      <c r="K82" s="418"/>
      <c r="L82" s="418"/>
      <c r="M82" s="418"/>
      <c r="N82" s="418"/>
      <c r="O82" s="418"/>
      <c r="P82" s="418"/>
      <c r="Q82" s="418"/>
      <c r="R82" s="205"/>
      <c r="S82" s="155"/>
      <c r="T82" s="155"/>
      <c r="U82" s="155"/>
    </row>
    <row r="83" spans="1:21" ht="14" customHeight="1" x14ac:dyDescent="0.2">
      <c r="A83" s="156" t="s">
        <v>167</v>
      </c>
      <c r="B83" s="418" t="s">
        <v>174</v>
      </c>
      <c r="C83" s="418"/>
      <c r="D83" s="418"/>
      <c r="E83" s="418"/>
      <c r="F83" s="418"/>
      <c r="G83" s="418"/>
      <c r="H83" s="418"/>
      <c r="I83" s="418"/>
      <c r="J83" s="418"/>
      <c r="K83" s="418"/>
      <c r="L83" s="418"/>
      <c r="M83" s="418"/>
      <c r="N83" s="418"/>
      <c r="O83" s="418"/>
      <c r="P83" s="418"/>
      <c r="Q83" s="418"/>
      <c r="R83" s="206"/>
      <c r="S83" s="155"/>
      <c r="T83" s="155"/>
      <c r="U83" s="155"/>
    </row>
    <row r="84" spans="1:21" x14ac:dyDescent="0.2">
      <c r="B84" s="418"/>
      <c r="C84" s="418"/>
      <c r="D84" s="418"/>
      <c r="E84" s="418"/>
      <c r="F84" s="418"/>
      <c r="G84" s="418"/>
      <c r="H84" s="418"/>
      <c r="I84" s="418"/>
      <c r="J84" s="418"/>
      <c r="K84" s="418"/>
      <c r="L84" s="418"/>
      <c r="M84" s="418"/>
      <c r="N84" s="418"/>
      <c r="O84" s="418"/>
      <c r="P84" s="418"/>
      <c r="Q84" s="418"/>
      <c r="R84" s="206"/>
      <c r="S84" s="155"/>
      <c r="T84" s="155"/>
      <c r="U84" s="155"/>
    </row>
    <row r="85" spans="1:21" x14ac:dyDescent="0.2">
      <c r="B85" s="418"/>
      <c r="C85" s="418"/>
      <c r="D85" s="418"/>
      <c r="E85" s="418"/>
      <c r="F85" s="418"/>
      <c r="G85" s="418"/>
      <c r="H85" s="418"/>
      <c r="I85" s="418"/>
      <c r="J85" s="418"/>
      <c r="K85" s="418"/>
      <c r="L85" s="418"/>
      <c r="M85" s="418"/>
      <c r="N85" s="418"/>
      <c r="O85" s="418"/>
      <c r="P85" s="418"/>
      <c r="Q85" s="418"/>
      <c r="R85" s="206"/>
      <c r="S85" s="155"/>
      <c r="T85" s="155"/>
      <c r="U85" s="155"/>
    </row>
    <row r="86" spans="1:21" ht="14" customHeight="1" x14ac:dyDescent="0.2">
      <c r="A86" s="156" t="s">
        <v>168</v>
      </c>
      <c r="B86" s="418" t="s">
        <v>349</v>
      </c>
      <c r="C86" s="418"/>
      <c r="D86" s="418"/>
      <c r="E86" s="418"/>
      <c r="F86" s="418"/>
      <c r="G86" s="418"/>
      <c r="H86" s="418"/>
      <c r="I86" s="418"/>
      <c r="J86" s="418"/>
      <c r="K86" s="418"/>
      <c r="L86" s="418"/>
      <c r="M86" s="418"/>
      <c r="N86" s="418"/>
      <c r="O86" s="418"/>
      <c r="P86" s="418"/>
      <c r="Q86" s="418"/>
      <c r="R86" s="205"/>
      <c r="S86" s="155"/>
      <c r="T86" s="155"/>
      <c r="U86" s="155"/>
    </row>
    <row r="87" spans="1:21" x14ac:dyDescent="0.2">
      <c r="B87" s="418"/>
      <c r="C87" s="418"/>
      <c r="D87" s="418"/>
      <c r="E87" s="418"/>
      <c r="F87" s="418"/>
      <c r="G87" s="418"/>
      <c r="H87" s="418"/>
      <c r="I87" s="418"/>
      <c r="J87" s="418"/>
      <c r="K87" s="418"/>
      <c r="L87" s="418"/>
      <c r="M87" s="418"/>
      <c r="N87" s="418"/>
      <c r="O87" s="418"/>
      <c r="P87" s="418"/>
      <c r="Q87" s="418"/>
      <c r="R87" s="205"/>
      <c r="S87" s="155"/>
      <c r="T87" s="155"/>
      <c r="U87" s="155"/>
    </row>
    <row r="88" spans="1:21" ht="14" customHeight="1" x14ac:dyDescent="0.2">
      <c r="A88" s="156" t="s">
        <v>348</v>
      </c>
      <c r="B88" s="418" t="s">
        <v>169</v>
      </c>
      <c r="C88" s="418"/>
      <c r="D88" s="418"/>
      <c r="E88" s="418"/>
      <c r="F88" s="418"/>
      <c r="G88" s="418"/>
      <c r="H88" s="418"/>
      <c r="I88" s="418"/>
      <c r="J88" s="418"/>
      <c r="K88" s="418"/>
      <c r="L88" s="418"/>
      <c r="M88" s="418"/>
      <c r="N88" s="418"/>
      <c r="O88" s="418"/>
      <c r="P88" s="418"/>
      <c r="Q88" s="418"/>
      <c r="R88" s="205"/>
      <c r="S88" s="155"/>
      <c r="T88" s="155"/>
      <c r="U88" s="155"/>
    </row>
    <row r="89" spans="1:21" x14ac:dyDescent="0.2">
      <c r="B89" s="418"/>
      <c r="C89" s="418"/>
      <c r="D89" s="418"/>
      <c r="E89" s="418"/>
      <c r="F89" s="418"/>
      <c r="G89" s="418"/>
      <c r="H89" s="418"/>
      <c r="I89" s="418"/>
      <c r="J89" s="418"/>
      <c r="K89" s="418"/>
      <c r="L89" s="418"/>
      <c r="M89" s="418"/>
      <c r="N89" s="418"/>
      <c r="O89" s="418"/>
      <c r="P89" s="418"/>
      <c r="Q89" s="418"/>
      <c r="R89" s="205"/>
    </row>
    <row r="90" spans="1:21" x14ac:dyDescent="0.2">
      <c r="B90" s="418"/>
      <c r="C90" s="418"/>
      <c r="D90" s="418"/>
      <c r="E90" s="418"/>
      <c r="F90" s="418"/>
      <c r="G90" s="418"/>
      <c r="H90" s="418"/>
      <c r="I90" s="418"/>
      <c r="J90" s="418"/>
      <c r="K90" s="418"/>
      <c r="L90" s="418"/>
      <c r="M90" s="418"/>
      <c r="N90" s="418"/>
      <c r="O90" s="418"/>
      <c r="P90" s="418"/>
      <c r="Q90" s="418"/>
      <c r="R90" s="230"/>
    </row>
  </sheetData>
  <sheetProtection password="EF93" sheet="1" formatCells="0" formatColumns="0" formatRows="0"/>
  <mergeCells count="125">
    <mergeCell ref="A44:B52"/>
    <mergeCell ref="C44:E47"/>
    <mergeCell ref="F44:M44"/>
    <mergeCell ref="J45:Q45"/>
    <mergeCell ref="B86:Q87"/>
    <mergeCell ref="B88:Q90"/>
    <mergeCell ref="H68:L69"/>
    <mergeCell ref="M68:Q69"/>
    <mergeCell ref="A71:B77"/>
    <mergeCell ref="C71:Q77"/>
    <mergeCell ref="B79:Q82"/>
    <mergeCell ref="B83:Q85"/>
    <mergeCell ref="M62:Q63"/>
    <mergeCell ref="C64:C69"/>
    <mergeCell ref="D64:D69"/>
    <mergeCell ref="E64:G65"/>
    <mergeCell ref="H64:L65"/>
    <mergeCell ref="M64:Q65"/>
    <mergeCell ref="E66:G67"/>
    <mergeCell ref="H66:L67"/>
    <mergeCell ref="M66:Q67"/>
    <mergeCell ref="E68:G69"/>
    <mergeCell ref="C58:C63"/>
    <mergeCell ref="D58:D63"/>
    <mergeCell ref="E62:G63"/>
    <mergeCell ref="H62:L63"/>
    <mergeCell ref="A54:E55"/>
    <mergeCell ref="F54:G54"/>
    <mergeCell ref="L54:P54"/>
    <mergeCell ref="F55:G55"/>
    <mergeCell ref="L55:P55"/>
    <mergeCell ref="A57:B69"/>
    <mergeCell ref="C57:D57"/>
    <mergeCell ref="E57:G57"/>
    <mergeCell ref="H57:L57"/>
    <mergeCell ref="M57:Q57"/>
    <mergeCell ref="E58:G59"/>
    <mergeCell ref="H58:L59"/>
    <mergeCell ref="M58:Q59"/>
    <mergeCell ref="E60:G61"/>
    <mergeCell ref="O49:P49"/>
    <mergeCell ref="H60:L61"/>
    <mergeCell ref="M60:Q61"/>
    <mergeCell ref="C51:E52"/>
    <mergeCell ref="F51:F52"/>
    <mergeCell ref="G51:H52"/>
    <mergeCell ref="I51:I52"/>
    <mergeCell ref="J51:J52"/>
    <mergeCell ref="K51:L52"/>
    <mergeCell ref="M51:M52"/>
    <mergeCell ref="N51:N52"/>
    <mergeCell ref="O51:P52"/>
    <mergeCell ref="Q51:Q52"/>
    <mergeCell ref="C32:C34"/>
    <mergeCell ref="D32:E34"/>
    <mergeCell ref="U32:U34"/>
    <mergeCell ref="C35:E37"/>
    <mergeCell ref="U35:U37"/>
    <mergeCell ref="T45:V45"/>
    <mergeCell ref="T49:V49"/>
    <mergeCell ref="C50:E50"/>
    <mergeCell ref="G50:H50"/>
    <mergeCell ref="K50:L50"/>
    <mergeCell ref="O50:P50"/>
    <mergeCell ref="T50:V50"/>
    <mergeCell ref="F46:I46"/>
    <mergeCell ref="J46:M46"/>
    <mergeCell ref="N46:Q46"/>
    <mergeCell ref="T47:V47"/>
    <mergeCell ref="C48:E48"/>
    <mergeCell ref="G48:H48"/>
    <mergeCell ref="K48:L48"/>
    <mergeCell ref="O48:P48"/>
    <mergeCell ref="T48:V48"/>
    <mergeCell ref="C49:E49"/>
    <mergeCell ref="G49:H49"/>
    <mergeCell ref="K49:L49"/>
    <mergeCell ref="A38:B42"/>
    <mergeCell ref="C38:E38"/>
    <mergeCell ref="F38:H38"/>
    <mergeCell ref="J38:L38"/>
    <mergeCell ref="N38:P38"/>
    <mergeCell ref="A21:B37"/>
    <mergeCell ref="C21:E22"/>
    <mergeCell ref="F21:M21"/>
    <mergeCell ref="T21:V22"/>
    <mergeCell ref="J22:Q22"/>
    <mergeCell ref="T38:U38"/>
    <mergeCell ref="C39:E41"/>
    <mergeCell ref="U39:U41"/>
    <mergeCell ref="C42:E42"/>
    <mergeCell ref="F42:Q42"/>
    <mergeCell ref="T25:V25"/>
    <mergeCell ref="C26:C28"/>
    <mergeCell ref="D26:E28"/>
    <mergeCell ref="U26:U28"/>
    <mergeCell ref="C29:C31"/>
    <mergeCell ref="D29:E31"/>
    <mergeCell ref="U29:U31"/>
    <mergeCell ref="F24:G24"/>
    <mergeCell ref="J24:K24"/>
    <mergeCell ref="N24:O24"/>
    <mergeCell ref="F25:I25"/>
    <mergeCell ref="J25:M25"/>
    <mergeCell ref="N25:Q25"/>
    <mergeCell ref="C23:E25"/>
    <mergeCell ref="F23:I23"/>
    <mergeCell ref="J23:M23"/>
    <mergeCell ref="N23:Q23"/>
    <mergeCell ref="T23:V23"/>
    <mergeCell ref="A3:B5"/>
    <mergeCell ref="C3:Q5"/>
    <mergeCell ref="A6:B8"/>
    <mergeCell ref="C6:Q8"/>
    <mergeCell ref="A9:B11"/>
    <mergeCell ref="C9:Q11"/>
    <mergeCell ref="A12:B19"/>
    <mergeCell ref="C12:C13"/>
    <mergeCell ref="D12:Q13"/>
    <mergeCell ref="C14:C15"/>
    <mergeCell ref="D14:Q15"/>
    <mergeCell ref="C16:C17"/>
    <mergeCell ref="D16:Q17"/>
    <mergeCell ref="C18:C19"/>
    <mergeCell ref="D18:Q19"/>
  </mergeCells>
  <phoneticPr fontId="5"/>
  <pageMargins left="0.7" right="0.7" top="0.75" bottom="0.75" header="0.3" footer="0.3"/>
  <pageSetup paperSize="9" scale="61" fitToHeight="0" orientation="portrait" r:id="rId1"/>
  <rowBreaks count="2" manualBreakCount="2">
    <brk id="43" max="17" man="1"/>
    <brk id="69"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xdr:col>
                    <xdr:colOff>209550</xdr:colOff>
                    <xdr:row>11</xdr:row>
                    <xdr:rowOff>203200</xdr:rowOff>
                  </from>
                  <to>
                    <xdr:col>2</xdr:col>
                    <xdr:colOff>571500</xdr:colOff>
                    <xdr:row>12</xdr:row>
                    <xdr:rowOff>127000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xdr:col>
                    <xdr:colOff>209550</xdr:colOff>
                    <xdr:row>13</xdr:row>
                    <xdr:rowOff>190500</xdr:rowOff>
                  </from>
                  <to>
                    <xdr:col>2</xdr:col>
                    <xdr:colOff>571500</xdr:colOff>
                    <xdr:row>14</xdr:row>
                    <xdr:rowOff>114300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2</xdr:col>
                    <xdr:colOff>209550</xdr:colOff>
                    <xdr:row>15</xdr:row>
                    <xdr:rowOff>190500</xdr:rowOff>
                  </from>
                  <to>
                    <xdr:col>2</xdr:col>
                    <xdr:colOff>571500</xdr:colOff>
                    <xdr:row>16</xdr:row>
                    <xdr:rowOff>114300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2</xdr:col>
                    <xdr:colOff>209550</xdr:colOff>
                    <xdr:row>17</xdr:row>
                    <xdr:rowOff>196850</xdr:rowOff>
                  </from>
                  <to>
                    <xdr:col>2</xdr:col>
                    <xdr:colOff>571500</xdr:colOff>
                    <xdr:row>18</xdr:row>
                    <xdr:rowOff>120650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7954EA-5F32-436B-BA9C-7F9C2DD38E9F}">
  <sheetPr codeName="Sheet4">
    <tabColor theme="4"/>
  </sheetPr>
  <dimension ref="A1:Q61"/>
  <sheetViews>
    <sheetView view="pageBreakPreview" topLeftCell="A39" zoomScale="85" zoomScaleNormal="100" zoomScaleSheetLayoutView="85" workbookViewId="0">
      <selection activeCell="G42" sqref="G42 J42"/>
    </sheetView>
  </sheetViews>
  <sheetFormatPr defaultRowHeight="18" x14ac:dyDescent="0.2"/>
  <cols>
    <col min="1" max="1" width="1.453125" style="208" customWidth="1"/>
    <col min="2" max="2" width="5.7265625" style="208" customWidth="1"/>
    <col min="3" max="3" width="6.26953125" style="208" customWidth="1"/>
    <col min="4" max="4" width="5.6328125" style="208" customWidth="1"/>
    <col min="5" max="5" width="7.26953125" style="208" customWidth="1"/>
    <col min="6" max="6" width="13.26953125" style="208" customWidth="1"/>
    <col min="7" max="7" width="16.453125" style="208" customWidth="1"/>
    <col min="8" max="8" width="7.6328125" style="208" customWidth="1"/>
    <col min="9" max="9" width="18.08984375" style="208" customWidth="1"/>
    <col min="10" max="10" width="8.7265625" style="208"/>
    <col min="11" max="11" width="12.08984375" style="208" customWidth="1"/>
    <col min="12" max="12" width="2.08984375" style="208" customWidth="1"/>
    <col min="13" max="16384" width="8.7265625" style="208"/>
  </cols>
  <sheetData>
    <row r="1" spans="1:17" x14ac:dyDescent="0.2">
      <c r="B1" s="208" t="s">
        <v>198</v>
      </c>
    </row>
    <row r="2" spans="1:17" ht="7" customHeight="1" thickBot="1" x14ac:dyDescent="0.25"/>
    <row r="3" spans="1:17" ht="10.5" customHeight="1" x14ac:dyDescent="0.2">
      <c r="B3" s="427" t="s">
        <v>199</v>
      </c>
      <c r="C3" s="428"/>
      <c r="D3" s="428"/>
      <c r="E3" s="428"/>
      <c r="F3" s="429"/>
      <c r="G3" s="436" t="s">
        <v>200</v>
      </c>
      <c r="H3" s="436"/>
      <c r="I3" s="436"/>
      <c r="J3" s="438" t="s">
        <v>201</v>
      </c>
      <c r="K3" s="439"/>
    </row>
    <row r="4" spans="1:17" ht="10.5" customHeight="1" thickBot="1" x14ac:dyDescent="0.25">
      <c r="B4" s="430"/>
      <c r="C4" s="431"/>
      <c r="D4" s="431"/>
      <c r="E4" s="431"/>
      <c r="F4" s="432"/>
      <c r="G4" s="437"/>
      <c r="H4" s="437"/>
      <c r="I4" s="437"/>
      <c r="J4" s="440"/>
      <c r="K4" s="441"/>
    </row>
    <row r="5" spans="1:17" ht="26.5" thickBot="1" x14ac:dyDescent="0.25">
      <c r="B5" s="433"/>
      <c r="C5" s="434"/>
      <c r="D5" s="434"/>
      <c r="E5" s="434"/>
      <c r="F5" s="435"/>
      <c r="G5" s="233" t="s">
        <v>202</v>
      </c>
      <c r="H5" s="234" t="s">
        <v>203</v>
      </c>
      <c r="I5" s="235" t="s">
        <v>204</v>
      </c>
      <c r="J5" s="236" t="s">
        <v>205</v>
      </c>
      <c r="K5" s="237" t="s">
        <v>203</v>
      </c>
    </row>
    <row r="6" spans="1:17" x14ac:dyDescent="0.2">
      <c r="A6" s="231"/>
      <c r="B6" s="442" t="s">
        <v>206</v>
      </c>
      <c r="C6" s="445" t="s">
        <v>207</v>
      </c>
      <c r="D6" s="446"/>
      <c r="E6" s="446"/>
      <c r="F6" s="447"/>
      <c r="G6" s="11"/>
      <c r="H6" s="238" t="s">
        <v>208</v>
      </c>
      <c r="I6" s="239">
        <f t="shared" ref="I6:I36" si="0">ROUND(G6*J6,0)</f>
        <v>0</v>
      </c>
      <c r="J6" s="240">
        <v>38.200000000000003</v>
      </c>
      <c r="K6" s="241" t="s">
        <v>209</v>
      </c>
      <c r="L6" s="231"/>
      <c r="M6" s="242" t="s">
        <v>210</v>
      </c>
      <c r="N6" s="242"/>
      <c r="O6" s="242"/>
      <c r="P6" s="242"/>
      <c r="Q6" s="242"/>
    </row>
    <row r="7" spans="1:17" x14ac:dyDescent="0.2">
      <c r="A7" s="231"/>
      <c r="B7" s="443"/>
      <c r="C7" s="448" t="s">
        <v>211</v>
      </c>
      <c r="D7" s="449"/>
      <c r="E7" s="449"/>
      <c r="F7" s="450"/>
      <c r="G7" s="12"/>
      <c r="H7" s="243" t="s">
        <v>208</v>
      </c>
      <c r="I7" s="239">
        <f t="shared" si="0"/>
        <v>0</v>
      </c>
      <c r="J7" s="244">
        <v>35.299999999999997</v>
      </c>
      <c r="K7" s="245" t="s">
        <v>209</v>
      </c>
      <c r="L7" s="231"/>
      <c r="M7" s="231"/>
    </row>
    <row r="8" spans="1:17" x14ac:dyDescent="0.2">
      <c r="A8" s="231"/>
      <c r="B8" s="443"/>
      <c r="C8" s="451" t="s">
        <v>212</v>
      </c>
      <c r="D8" s="452"/>
      <c r="E8" s="452"/>
      <c r="F8" s="453"/>
      <c r="G8" s="12"/>
      <c r="H8" s="243" t="s">
        <v>208</v>
      </c>
      <c r="I8" s="239">
        <f t="shared" si="0"/>
        <v>0</v>
      </c>
      <c r="J8" s="244">
        <v>34.6</v>
      </c>
      <c r="K8" s="245" t="s">
        <v>209</v>
      </c>
      <c r="L8" s="231"/>
      <c r="M8" s="231"/>
    </row>
    <row r="9" spans="1:17" x14ac:dyDescent="0.2">
      <c r="A9" s="231"/>
      <c r="B9" s="443"/>
      <c r="C9" s="451" t="s">
        <v>213</v>
      </c>
      <c r="D9" s="452"/>
      <c r="E9" s="452"/>
      <c r="F9" s="453"/>
      <c r="G9" s="12"/>
      <c r="H9" s="243" t="s">
        <v>208</v>
      </c>
      <c r="I9" s="239">
        <f t="shared" si="0"/>
        <v>0</v>
      </c>
      <c r="J9" s="244">
        <v>33.6</v>
      </c>
      <c r="K9" s="245" t="s">
        <v>209</v>
      </c>
      <c r="L9" s="231"/>
      <c r="M9" s="231"/>
    </row>
    <row r="10" spans="1:17" x14ac:dyDescent="0.2">
      <c r="A10" s="231"/>
      <c r="B10" s="443"/>
      <c r="C10" s="451" t="s">
        <v>214</v>
      </c>
      <c r="D10" s="452"/>
      <c r="E10" s="452"/>
      <c r="F10" s="453"/>
      <c r="G10" s="12"/>
      <c r="H10" s="243" t="s">
        <v>208</v>
      </c>
      <c r="I10" s="239">
        <f>ROUND(G10*J10,0)</f>
        <v>0</v>
      </c>
      <c r="J10" s="244">
        <v>36.700000000000003</v>
      </c>
      <c r="K10" s="245" t="s">
        <v>209</v>
      </c>
      <c r="L10" s="231"/>
      <c r="M10" s="231"/>
    </row>
    <row r="11" spans="1:17" x14ac:dyDescent="0.2">
      <c r="A11" s="231"/>
      <c r="B11" s="443"/>
      <c r="C11" s="451" t="s">
        <v>215</v>
      </c>
      <c r="D11" s="452"/>
      <c r="E11" s="452"/>
      <c r="F11" s="453"/>
      <c r="G11" s="12"/>
      <c r="H11" s="243" t="s">
        <v>208</v>
      </c>
      <c r="I11" s="239">
        <f t="shared" si="0"/>
        <v>0</v>
      </c>
      <c r="J11" s="244">
        <v>37.700000000000003</v>
      </c>
      <c r="K11" s="245" t="s">
        <v>209</v>
      </c>
      <c r="L11" s="231"/>
      <c r="M11" s="231"/>
    </row>
    <row r="12" spans="1:17" x14ac:dyDescent="0.2">
      <c r="A12" s="231"/>
      <c r="B12" s="443"/>
      <c r="C12" s="451" t="s">
        <v>216</v>
      </c>
      <c r="D12" s="452"/>
      <c r="E12" s="452"/>
      <c r="F12" s="453"/>
      <c r="G12" s="12"/>
      <c r="H12" s="243" t="s">
        <v>208</v>
      </c>
      <c r="I12" s="239">
        <f t="shared" si="0"/>
        <v>0</v>
      </c>
      <c r="J12" s="244">
        <v>39.1</v>
      </c>
      <c r="K12" s="245" t="s">
        <v>209</v>
      </c>
      <c r="L12" s="231"/>
      <c r="M12" s="231"/>
    </row>
    <row r="13" spans="1:17" x14ac:dyDescent="0.2">
      <c r="A13" s="231"/>
      <c r="B13" s="443"/>
      <c r="C13" s="451" t="s">
        <v>217</v>
      </c>
      <c r="D13" s="452"/>
      <c r="E13" s="452"/>
      <c r="F13" s="453"/>
      <c r="G13" s="12"/>
      <c r="H13" s="243" t="s">
        <v>208</v>
      </c>
      <c r="I13" s="239">
        <f t="shared" si="0"/>
        <v>0</v>
      </c>
      <c r="J13" s="244">
        <v>41.9</v>
      </c>
      <c r="K13" s="245" t="s">
        <v>209</v>
      </c>
      <c r="L13" s="231"/>
      <c r="M13" s="231"/>
    </row>
    <row r="14" spans="1:17" x14ac:dyDescent="0.2">
      <c r="A14" s="231"/>
      <c r="B14" s="443"/>
      <c r="C14" s="451" t="s">
        <v>218</v>
      </c>
      <c r="D14" s="452"/>
      <c r="E14" s="452"/>
      <c r="F14" s="453"/>
      <c r="G14" s="12"/>
      <c r="H14" s="243" t="s">
        <v>20</v>
      </c>
      <c r="I14" s="239">
        <f t="shared" si="0"/>
        <v>0</v>
      </c>
      <c r="J14" s="244">
        <v>40.9</v>
      </c>
      <c r="K14" s="245" t="s">
        <v>219</v>
      </c>
      <c r="L14" s="231"/>
      <c r="M14" s="231"/>
    </row>
    <row r="15" spans="1:17" x14ac:dyDescent="0.2">
      <c r="A15" s="231"/>
      <c r="B15" s="443"/>
      <c r="C15" s="451" t="s">
        <v>220</v>
      </c>
      <c r="D15" s="452"/>
      <c r="E15" s="452"/>
      <c r="F15" s="453"/>
      <c r="G15" s="12"/>
      <c r="H15" s="243" t="s">
        <v>20</v>
      </c>
      <c r="I15" s="239">
        <f t="shared" si="0"/>
        <v>0</v>
      </c>
      <c r="J15" s="244">
        <v>29.9</v>
      </c>
      <c r="K15" s="245" t="s">
        <v>219</v>
      </c>
      <c r="L15" s="231"/>
      <c r="M15" s="231"/>
    </row>
    <row r="16" spans="1:17" x14ac:dyDescent="0.2">
      <c r="A16" s="231"/>
      <c r="B16" s="443"/>
      <c r="C16" s="454" t="s">
        <v>221</v>
      </c>
      <c r="D16" s="455"/>
      <c r="E16" s="456" t="s">
        <v>222</v>
      </c>
      <c r="F16" s="457"/>
      <c r="G16" s="12"/>
      <c r="H16" s="246" t="s">
        <v>20</v>
      </c>
      <c r="I16" s="247">
        <f t="shared" si="0"/>
        <v>0</v>
      </c>
      <c r="J16" s="248">
        <v>50.8</v>
      </c>
      <c r="K16" s="249" t="s">
        <v>219</v>
      </c>
      <c r="L16" s="231"/>
      <c r="M16" s="231"/>
    </row>
    <row r="17" spans="1:13" x14ac:dyDescent="0.2">
      <c r="A17" s="231"/>
      <c r="B17" s="443"/>
      <c r="C17" s="454"/>
      <c r="D17" s="455"/>
      <c r="E17" s="458" t="s">
        <v>223</v>
      </c>
      <c r="F17" s="459"/>
      <c r="G17" s="12"/>
      <c r="H17" s="250" t="s">
        <v>224</v>
      </c>
      <c r="I17" s="251">
        <f t="shared" si="0"/>
        <v>0</v>
      </c>
      <c r="J17" s="244">
        <v>44.9</v>
      </c>
      <c r="K17" s="245" t="s">
        <v>225</v>
      </c>
      <c r="L17" s="231"/>
      <c r="M17" s="231"/>
    </row>
    <row r="18" spans="1:13" x14ac:dyDescent="0.2">
      <c r="A18" s="231"/>
      <c r="B18" s="443"/>
      <c r="C18" s="460" t="s">
        <v>226</v>
      </c>
      <c r="D18" s="461"/>
      <c r="E18" s="458" t="s">
        <v>227</v>
      </c>
      <c r="F18" s="459"/>
      <c r="G18" s="12"/>
      <c r="H18" s="243" t="s">
        <v>20</v>
      </c>
      <c r="I18" s="251">
        <f t="shared" si="0"/>
        <v>0</v>
      </c>
      <c r="J18" s="244">
        <v>54.6</v>
      </c>
      <c r="K18" s="245" t="s">
        <v>219</v>
      </c>
      <c r="L18" s="231"/>
      <c r="M18" s="231"/>
    </row>
    <row r="19" spans="1:13" x14ac:dyDescent="0.2">
      <c r="A19" s="231"/>
      <c r="B19" s="443"/>
      <c r="C19" s="462"/>
      <c r="D19" s="463"/>
      <c r="E19" s="464" t="s">
        <v>228</v>
      </c>
      <c r="F19" s="465"/>
      <c r="G19" s="12"/>
      <c r="H19" s="252" t="s">
        <v>224</v>
      </c>
      <c r="I19" s="239">
        <f t="shared" si="0"/>
        <v>0</v>
      </c>
      <c r="J19" s="240">
        <v>43.5</v>
      </c>
      <c r="K19" s="253" t="s">
        <v>229</v>
      </c>
      <c r="L19" s="231"/>
      <c r="M19" s="231"/>
    </row>
    <row r="20" spans="1:13" x14ac:dyDescent="0.2">
      <c r="A20" s="231"/>
      <c r="B20" s="443"/>
      <c r="C20" s="451" t="s">
        <v>230</v>
      </c>
      <c r="D20" s="452"/>
      <c r="E20" s="456" t="s">
        <v>231</v>
      </c>
      <c r="F20" s="457"/>
      <c r="G20" s="12"/>
      <c r="H20" s="246" t="s">
        <v>20</v>
      </c>
      <c r="I20" s="247">
        <f t="shared" si="0"/>
        <v>0</v>
      </c>
      <c r="J20" s="254">
        <v>29</v>
      </c>
      <c r="K20" s="249" t="s">
        <v>219</v>
      </c>
      <c r="L20" s="231"/>
      <c r="M20" s="231"/>
    </row>
    <row r="21" spans="1:13" x14ac:dyDescent="0.2">
      <c r="A21" s="231"/>
      <c r="B21" s="443"/>
      <c r="C21" s="451"/>
      <c r="D21" s="452"/>
      <c r="E21" s="458" t="s">
        <v>232</v>
      </c>
      <c r="F21" s="459"/>
      <c r="G21" s="12"/>
      <c r="H21" s="243" t="s">
        <v>20</v>
      </c>
      <c r="I21" s="251">
        <f t="shared" si="0"/>
        <v>0</v>
      </c>
      <c r="J21" s="244">
        <v>25.7</v>
      </c>
      <c r="K21" s="245" t="s">
        <v>219</v>
      </c>
      <c r="L21" s="231"/>
      <c r="M21" s="231"/>
    </row>
    <row r="22" spans="1:13" x14ac:dyDescent="0.2">
      <c r="A22" s="231"/>
      <c r="B22" s="443"/>
      <c r="C22" s="451"/>
      <c r="D22" s="452"/>
      <c r="E22" s="466" t="s">
        <v>233</v>
      </c>
      <c r="F22" s="467"/>
      <c r="G22" s="12"/>
      <c r="H22" s="238" t="s">
        <v>20</v>
      </c>
      <c r="I22" s="239">
        <f t="shared" si="0"/>
        <v>0</v>
      </c>
      <c r="J22" s="240">
        <v>26.9</v>
      </c>
      <c r="K22" s="253" t="s">
        <v>219</v>
      </c>
      <c r="L22" s="231"/>
      <c r="M22" s="231"/>
    </row>
    <row r="23" spans="1:13" x14ac:dyDescent="0.2">
      <c r="A23" s="231"/>
      <c r="B23" s="443"/>
      <c r="C23" s="451" t="s">
        <v>234</v>
      </c>
      <c r="D23" s="452"/>
      <c r="E23" s="452"/>
      <c r="F23" s="453"/>
      <c r="G23" s="12"/>
      <c r="H23" s="243" t="s">
        <v>20</v>
      </c>
      <c r="I23" s="239">
        <f t="shared" si="0"/>
        <v>0</v>
      </c>
      <c r="J23" s="244">
        <v>29.4</v>
      </c>
      <c r="K23" s="245" t="s">
        <v>219</v>
      </c>
      <c r="L23" s="231"/>
      <c r="M23" s="231"/>
    </row>
    <row r="24" spans="1:13" x14ac:dyDescent="0.2">
      <c r="A24" s="231"/>
      <c r="B24" s="443"/>
      <c r="C24" s="451" t="s">
        <v>235</v>
      </c>
      <c r="D24" s="452"/>
      <c r="E24" s="452"/>
      <c r="F24" s="453"/>
      <c r="G24" s="12"/>
      <c r="H24" s="243" t="s">
        <v>20</v>
      </c>
      <c r="I24" s="239">
        <f t="shared" si="0"/>
        <v>0</v>
      </c>
      <c r="J24" s="244">
        <v>37.299999999999997</v>
      </c>
      <c r="K24" s="245" t="s">
        <v>219</v>
      </c>
      <c r="L24" s="231"/>
      <c r="M24" s="231"/>
    </row>
    <row r="25" spans="1:13" x14ac:dyDescent="0.2">
      <c r="A25" s="231"/>
      <c r="B25" s="443"/>
      <c r="C25" s="451" t="s">
        <v>236</v>
      </c>
      <c r="D25" s="452"/>
      <c r="E25" s="452"/>
      <c r="F25" s="453"/>
      <c r="G25" s="12"/>
      <c r="H25" s="250" t="s">
        <v>224</v>
      </c>
      <c r="I25" s="239">
        <f t="shared" si="0"/>
        <v>0</v>
      </c>
      <c r="J25" s="244">
        <v>21.1</v>
      </c>
      <c r="K25" s="245" t="s">
        <v>229</v>
      </c>
      <c r="L25" s="231"/>
      <c r="M25" s="231"/>
    </row>
    <row r="26" spans="1:13" x14ac:dyDescent="0.2">
      <c r="A26" s="231"/>
      <c r="B26" s="443"/>
      <c r="C26" s="451" t="s">
        <v>237</v>
      </c>
      <c r="D26" s="452"/>
      <c r="E26" s="452"/>
      <c r="F26" s="453"/>
      <c r="G26" s="12"/>
      <c r="H26" s="250" t="s">
        <v>224</v>
      </c>
      <c r="I26" s="239">
        <f t="shared" si="0"/>
        <v>0</v>
      </c>
      <c r="J26" s="244">
        <v>3.41</v>
      </c>
      <c r="K26" s="245" t="s">
        <v>229</v>
      </c>
      <c r="L26" s="231"/>
      <c r="M26" s="231"/>
    </row>
    <row r="27" spans="1:13" x14ac:dyDescent="0.2">
      <c r="A27" s="231"/>
      <c r="B27" s="443"/>
      <c r="C27" s="451" t="s">
        <v>238</v>
      </c>
      <c r="D27" s="452"/>
      <c r="E27" s="452"/>
      <c r="F27" s="453"/>
      <c r="G27" s="12"/>
      <c r="H27" s="250" t="s">
        <v>224</v>
      </c>
      <c r="I27" s="239">
        <f t="shared" si="0"/>
        <v>0</v>
      </c>
      <c r="J27" s="244">
        <v>8.41</v>
      </c>
      <c r="K27" s="245" t="s">
        <v>229</v>
      </c>
      <c r="L27" s="231"/>
      <c r="M27" s="231"/>
    </row>
    <row r="28" spans="1:13" x14ac:dyDescent="0.2">
      <c r="A28" s="231"/>
      <c r="B28" s="443"/>
      <c r="C28" s="468" t="s">
        <v>239</v>
      </c>
      <c r="D28" s="469"/>
      <c r="E28" s="474" t="s">
        <v>240</v>
      </c>
      <c r="F28" s="475"/>
      <c r="G28" s="12"/>
      <c r="H28" s="250" t="s">
        <v>241</v>
      </c>
      <c r="I28" s="255">
        <f t="shared" si="0"/>
        <v>0</v>
      </c>
      <c r="J28" s="13">
        <v>45</v>
      </c>
      <c r="K28" s="245" t="s">
        <v>229</v>
      </c>
      <c r="L28" s="231"/>
      <c r="M28" s="231"/>
    </row>
    <row r="29" spans="1:13" x14ac:dyDescent="0.2">
      <c r="A29" s="231"/>
      <c r="B29" s="443"/>
      <c r="C29" s="470"/>
      <c r="D29" s="471"/>
      <c r="E29" s="476" t="s">
        <v>242</v>
      </c>
      <c r="F29" s="477"/>
      <c r="G29" s="14"/>
      <c r="H29" s="15"/>
      <c r="I29" s="251">
        <f t="shared" si="0"/>
        <v>0</v>
      </c>
      <c r="J29" s="16"/>
      <c r="K29" s="17"/>
      <c r="L29" s="231"/>
      <c r="M29" s="231"/>
    </row>
    <row r="30" spans="1:13" x14ac:dyDescent="0.2">
      <c r="A30" s="231"/>
      <c r="B30" s="443"/>
      <c r="C30" s="470"/>
      <c r="D30" s="471"/>
      <c r="E30" s="478" t="s">
        <v>242</v>
      </c>
      <c r="F30" s="479"/>
      <c r="G30" s="12"/>
      <c r="H30" s="18"/>
      <c r="I30" s="255">
        <f t="shared" si="0"/>
        <v>0</v>
      </c>
      <c r="J30" s="16"/>
      <c r="K30" s="17"/>
      <c r="L30" s="231"/>
      <c r="M30" s="231"/>
    </row>
    <row r="31" spans="1:13" ht="18.5" thickBot="1" x14ac:dyDescent="0.25">
      <c r="A31" s="231"/>
      <c r="B31" s="443"/>
      <c r="C31" s="472"/>
      <c r="D31" s="473"/>
      <c r="E31" s="480" t="s">
        <v>242</v>
      </c>
      <c r="F31" s="481"/>
      <c r="G31" s="11"/>
      <c r="H31" s="19"/>
      <c r="I31" s="256">
        <f t="shared" si="0"/>
        <v>0</v>
      </c>
      <c r="J31" s="20"/>
      <c r="K31" s="21"/>
      <c r="L31" s="231"/>
      <c r="M31" s="231"/>
    </row>
    <row r="32" spans="1:13" ht="18.5" thickBot="1" x14ac:dyDescent="0.25">
      <c r="A32" s="231"/>
      <c r="B32" s="444"/>
      <c r="C32" s="482" t="s">
        <v>243</v>
      </c>
      <c r="D32" s="483"/>
      <c r="E32" s="483"/>
      <c r="F32" s="483"/>
      <c r="G32" s="483"/>
      <c r="H32" s="483"/>
      <c r="I32" s="257">
        <f>SUM(I6:I31)</f>
        <v>0</v>
      </c>
      <c r="J32" s="258"/>
      <c r="K32" s="258"/>
      <c r="L32" s="231"/>
      <c r="M32" s="231"/>
    </row>
    <row r="33" spans="1:13" x14ac:dyDescent="0.2">
      <c r="A33" s="231"/>
      <c r="B33" s="442" t="s">
        <v>244</v>
      </c>
      <c r="C33" s="484" t="s">
        <v>245</v>
      </c>
      <c r="D33" s="485"/>
      <c r="E33" s="485"/>
      <c r="F33" s="485"/>
      <c r="G33" s="22"/>
      <c r="H33" s="259" t="s">
        <v>246</v>
      </c>
      <c r="I33" s="255">
        <f t="shared" si="0"/>
        <v>0</v>
      </c>
      <c r="J33" s="260">
        <v>1.02</v>
      </c>
      <c r="K33" s="261" t="s">
        <v>247</v>
      </c>
      <c r="L33" s="231"/>
      <c r="M33" s="231"/>
    </row>
    <row r="34" spans="1:13" x14ac:dyDescent="0.2">
      <c r="A34" s="231"/>
      <c r="B34" s="443"/>
      <c r="C34" s="486" t="s">
        <v>248</v>
      </c>
      <c r="D34" s="487"/>
      <c r="E34" s="487"/>
      <c r="F34" s="487"/>
      <c r="G34" s="23"/>
      <c r="H34" s="262" t="s">
        <v>246</v>
      </c>
      <c r="I34" s="251">
        <f t="shared" si="0"/>
        <v>0</v>
      </c>
      <c r="J34" s="244">
        <v>1.36</v>
      </c>
      <c r="K34" s="245" t="s">
        <v>247</v>
      </c>
      <c r="L34" s="231"/>
      <c r="M34" s="231"/>
    </row>
    <row r="35" spans="1:13" x14ac:dyDescent="0.2">
      <c r="A35" s="231"/>
      <c r="B35" s="443"/>
      <c r="C35" s="484" t="s">
        <v>249</v>
      </c>
      <c r="D35" s="485"/>
      <c r="E35" s="485"/>
      <c r="F35" s="485"/>
      <c r="G35" s="24"/>
      <c r="H35" s="259" t="s">
        <v>246</v>
      </c>
      <c r="I35" s="255">
        <f t="shared" si="0"/>
        <v>0</v>
      </c>
      <c r="J35" s="263">
        <v>1.36</v>
      </c>
      <c r="K35" s="261" t="s">
        <v>247</v>
      </c>
      <c r="L35" s="231"/>
      <c r="M35" s="231"/>
    </row>
    <row r="36" spans="1:13" ht="18.5" thickBot="1" x14ac:dyDescent="0.25">
      <c r="A36" s="231"/>
      <c r="B36" s="443"/>
      <c r="C36" s="488" t="s">
        <v>250</v>
      </c>
      <c r="D36" s="489"/>
      <c r="E36" s="489"/>
      <c r="F36" s="489"/>
      <c r="G36" s="25"/>
      <c r="H36" s="264" t="s">
        <v>246</v>
      </c>
      <c r="I36" s="247">
        <f t="shared" si="0"/>
        <v>0</v>
      </c>
      <c r="J36" s="248">
        <v>1.36</v>
      </c>
      <c r="K36" s="249" t="s">
        <v>247</v>
      </c>
      <c r="L36" s="231"/>
      <c r="M36" s="231"/>
    </row>
    <row r="37" spans="1:13" ht="18.5" thickBot="1" x14ac:dyDescent="0.25">
      <c r="A37" s="231"/>
      <c r="B37" s="444"/>
      <c r="C37" s="482" t="s">
        <v>243</v>
      </c>
      <c r="D37" s="483"/>
      <c r="E37" s="483"/>
      <c r="F37" s="483"/>
      <c r="G37" s="483"/>
      <c r="H37" s="483"/>
      <c r="I37" s="265">
        <f>SUM(I33:I36)</f>
        <v>0</v>
      </c>
      <c r="J37" s="266"/>
      <c r="K37" s="258"/>
      <c r="L37" s="231"/>
      <c r="M37" s="231"/>
    </row>
    <row r="38" spans="1:13" ht="15" customHeight="1" x14ac:dyDescent="0.2">
      <c r="A38" s="231"/>
      <c r="B38" s="442" t="s">
        <v>251</v>
      </c>
      <c r="C38" s="491" t="s">
        <v>394</v>
      </c>
      <c r="D38" s="491"/>
      <c r="E38" s="492"/>
      <c r="F38" s="267" t="s">
        <v>402</v>
      </c>
      <c r="G38" s="24"/>
      <c r="H38" s="268" t="s">
        <v>252</v>
      </c>
      <c r="I38" s="255">
        <f t="shared" ref="I38:I50" si="1">ROUND(G38*J38,0)</f>
        <v>0</v>
      </c>
      <c r="J38" s="260">
        <v>9.9700000000000006</v>
      </c>
      <c r="K38" s="261" t="s">
        <v>253</v>
      </c>
      <c r="L38" s="231"/>
      <c r="M38" s="231"/>
    </row>
    <row r="39" spans="1:13" ht="15" customHeight="1" x14ac:dyDescent="0.2">
      <c r="A39" s="231"/>
      <c r="B39" s="443"/>
      <c r="C39" s="486"/>
      <c r="D39" s="486"/>
      <c r="E39" s="475"/>
      <c r="F39" s="269" t="s">
        <v>403</v>
      </c>
      <c r="G39" s="23"/>
      <c r="H39" s="270" t="s">
        <v>254</v>
      </c>
      <c r="I39" s="251">
        <f t="shared" si="1"/>
        <v>0</v>
      </c>
      <c r="J39" s="271">
        <v>9.2799999999999994</v>
      </c>
      <c r="K39" s="245" t="s">
        <v>253</v>
      </c>
      <c r="L39" s="231"/>
      <c r="M39" s="231"/>
    </row>
    <row r="40" spans="1:13" ht="15" customHeight="1" x14ac:dyDescent="0.2">
      <c r="A40" s="231"/>
      <c r="B40" s="443"/>
      <c r="C40" s="491" t="s">
        <v>395</v>
      </c>
      <c r="D40" s="491"/>
      <c r="E40" s="492"/>
      <c r="F40" s="267" t="s">
        <v>402</v>
      </c>
      <c r="G40" s="24"/>
      <c r="H40" s="268" t="s">
        <v>252</v>
      </c>
      <c r="I40" s="255">
        <f t="shared" si="1"/>
        <v>0</v>
      </c>
      <c r="J40" s="260">
        <v>9.9700000000000006</v>
      </c>
      <c r="K40" s="261" t="s">
        <v>253</v>
      </c>
      <c r="L40" s="231"/>
      <c r="M40" s="231"/>
    </row>
    <row r="41" spans="1:13" ht="15" customHeight="1" x14ac:dyDescent="0.2">
      <c r="A41" s="231"/>
      <c r="B41" s="443"/>
      <c r="C41" s="486"/>
      <c r="D41" s="486"/>
      <c r="E41" s="475"/>
      <c r="F41" s="269" t="s">
        <v>403</v>
      </c>
      <c r="G41" s="23"/>
      <c r="H41" s="270" t="s">
        <v>252</v>
      </c>
      <c r="I41" s="251">
        <f t="shared" si="1"/>
        <v>0</v>
      </c>
      <c r="J41" s="271">
        <v>9.2799999999999994</v>
      </c>
      <c r="K41" s="245" t="s">
        <v>253</v>
      </c>
      <c r="L41" s="231"/>
      <c r="M41" s="231"/>
    </row>
    <row r="42" spans="1:13" ht="15" customHeight="1" x14ac:dyDescent="0.2">
      <c r="A42" s="231"/>
      <c r="B42" s="443"/>
      <c r="C42" s="491" t="s">
        <v>396</v>
      </c>
      <c r="D42" s="491"/>
      <c r="E42" s="492"/>
      <c r="F42" s="267" t="s">
        <v>402</v>
      </c>
      <c r="G42" s="24"/>
      <c r="H42" s="268" t="s">
        <v>252</v>
      </c>
      <c r="I42" s="255">
        <f t="shared" si="1"/>
        <v>0</v>
      </c>
      <c r="J42" s="260">
        <v>9.9700000000000006</v>
      </c>
      <c r="K42" s="261" t="s">
        <v>253</v>
      </c>
      <c r="L42" s="231"/>
      <c r="M42" s="231"/>
    </row>
    <row r="43" spans="1:13" ht="15" customHeight="1" x14ac:dyDescent="0.2">
      <c r="A43" s="231"/>
      <c r="B43" s="443"/>
      <c r="C43" s="486"/>
      <c r="D43" s="486"/>
      <c r="E43" s="475"/>
      <c r="F43" s="269" t="s">
        <v>403</v>
      </c>
      <c r="G43" s="23"/>
      <c r="H43" s="270" t="s">
        <v>252</v>
      </c>
      <c r="I43" s="251">
        <f t="shared" si="1"/>
        <v>0</v>
      </c>
      <c r="J43" s="271">
        <v>9.2799999999999994</v>
      </c>
      <c r="K43" s="245" t="s">
        <v>253</v>
      </c>
      <c r="L43" s="231"/>
      <c r="M43" s="231"/>
    </row>
    <row r="44" spans="1:13" ht="15" customHeight="1" x14ac:dyDescent="0.2">
      <c r="A44" s="231"/>
      <c r="B44" s="443"/>
      <c r="C44" s="491" t="s">
        <v>397</v>
      </c>
      <c r="D44" s="491"/>
      <c r="E44" s="492"/>
      <c r="F44" s="267" t="s">
        <v>402</v>
      </c>
      <c r="G44" s="24"/>
      <c r="H44" s="268" t="s">
        <v>252</v>
      </c>
      <c r="I44" s="255">
        <f t="shared" si="1"/>
        <v>0</v>
      </c>
      <c r="J44" s="260">
        <v>9.9700000000000006</v>
      </c>
      <c r="K44" s="261" t="s">
        <v>253</v>
      </c>
      <c r="L44" s="231"/>
      <c r="M44" s="231"/>
    </row>
    <row r="45" spans="1:13" ht="15" customHeight="1" x14ac:dyDescent="0.2">
      <c r="A45" s="231"/>
      <c r="B45" s="443"/>
      <c r="C45" s="486"/>
      <c r="D45" s="486"/>
      <c r="E45" s="475"/>
      <c r="F45" s="269" t="s">
        <v>403</v>
      </c>
      <c r="G45" s="23"/>
      <c r="H45" s="270" t="s">
        <v>252</v>
      </c>
      <c r="I45" s="251">
        <f t="shared" si="1"/>
        <v>0</v>
      </c>
      <c r="J45" s="271">
        <v>9.2799999999999994</v>
      </c>
      <c r="K45" s="245" t="s">
        <v>253</v>
      </c>
      <c r="L45" s="231"/>
      <c r="M45" s="231"/>
    </row>
    <row r="46" spans="1:13" ht="15" customHeight="1" x14ac:dyDescent="0.2">
      <c r="A46" s="231"/>
      <c r="B46" s="443"/>
      <c r="C46" s="491" t="s">
        <v>398</v>
      </c>
      <c r="D46" s="491"/>
      <c r="E46" s="492"/>
      <c r="F46" s="267" t="s">
        <v>402</v>
      </c>
      <c r="G46" s="24"/>
      <c r="H46" s="268" t="s">
        <v>252</v>
      </c>
      <c r="I46" s="255">
        <f t="shared" si="1"/>
        <v>0</v>
      </c>
      <c r="J46" s="260">
        <v>9.9700000000000006</v>
      </c>
      <c r="K46" s="261" t="s">
        <v>253</v>
      </c>
      <c r="L46" s="231"/>
      <c r="M46" s="231"/>
    </row>
    <row r="47" spans="1:13" ht="15" customHeight="1" x14ac:dyDescent="0.2">
      <c r="A47" s="231"/>
      <c r="B47" s="443"/>
      <c r="C47" s="486"/>
      <c r="D47" s="486"/>
      <c r="E47" s="475"/>
      <c r="F47" s="269" t="s">
        <v>403</v>
      </c>
      <c r="G47" s="23"/>
      <c r="H47" s="270" t="s">
        <v>252</v>
      </c>
      <c r="I47" s="251">
        <f t="shared" si="1"/>
        <v>0</v>
      </c>
      <c r="J47" s="271">
        <v>9.2799999999999994</v>
      </c>
      <c r="K47" s="245" t="s">
        <v>253</v>
      </c>
      <c r="L47" s="231"/>
      <c r="M47" s="231"/>
    </row>
    <row r="48" spans="1:13" ht="15" customHeight="1" x14ac:dyDescent="0.2">
      <c r="A48" s="231"/>
      <c r="B48" s="443"/>
      <c r="C48" s="491" t="s">
        <v>399</v>
      </c>
      <c r="D48" s="491"/>
      <c r="E48" s="492"/>
      <c r="F48" s="267" t="s">
        <v>402</v>
      </c>
      <c r="G48" s="24"/>
      <c r="H48" s="268" t="s">
        <v>252</v>
      </c>
      <c r="I48" s="255">
        <f t="shared" si="1"/>
        <v>0</v>
      </c>
      <c r="J48" s="260">
        <v>9.9700000000000006</v>
      </c>
      <c r="K48" s="261" t="s">
        <v>253</v>
      </c>
      <c r="L48" s="231"/>
      <c r="M48" s="231"/>
    </row>
    <row r="49" spans="1:13" ht="15" customHeight="1" x14ac:dyDescent="0.2">
      <c r="A49" s="231"/>
      <c r="B49" s="443"/>
      <c r="C49" s="486"/>
      <c r="D49" s="486"/>
      <c r="E49" s="475"/>
      <c r="F49" s="269" t="s">
        <v>403</v>
      </c>
      <c r="G49" s="23"/>
      <c r="H49" s="270" t="s">
        <v>252</v>
      </c>
      <c r="I49" s="251">
        <f t="shared" si="1"/>
        <v>0</v>
      </c>
      <c r="J49" s="271">
        <v>9.2799999999999994</v>
      </c>
      <c r="K49" s="245" t="s">
        <v>253</v>
      </c>
      <c r="L49" s="231"/>
      <c r="M49" s="231"/>
    </row>
    <row r="50" spans="1:13" ht="15" customHeight="1" x14ac:dyDescent="0.2">
      <c r="A50" s="231"/>
      <c r="B50" s="443"/>
      <c r="C50" s="486" t="s">
        <v>255</v>
      </c>
      <c r="D50" s="486"/>
      <c r="E50" s="475"/>
      <c r="F50" s="272" t="s">
        <v>256</v>
      </c>
      <c r="G50" s="23"/>
      <c r="H50" s="270" t="s">
        <v>252</v>
      </c>
      <c r="I50" s="239">
        <f t="shared" si="1"/>
        <v>0</v>
      </c>
      <c r="J50" s="271">
        <v>9.76</v>
      </c>
      <c r="K50" s="245" t="s">
        <v>253</v>
      </c>
      <c r="L50" s="231"/>
      <c r="M50" s="231"/>
    </row>
    <row r="51" spans="1:13" ht="15" customHeight="1" thickBot="1" x14ac:dyDescent="0.25">
      <c r="A51" s="231"/>
      <c r="B51" s="443"/>
      <c r="C51" s="493"/>
      <c r="D51" s="493"/>
      <c r="E51" s="494"/>
      <c r="F51" s="273" t="s">
        <v>401</v>
      </c>
      <c r="G51" s="26"/>
      <c r="H51" s="274" t="s">
        <v>252</v>
      </c>
      <c r="I51" s="275"/>
      <c r="J51" s="276"/>
      <c r="K51" s="277"/>
      <c r="L51" s="231"/>
      <c r="M51" s="231"/>
    </row>
    <row r="52" spans="1:13" ht="18.5" thickBot="1" x14ac:dyDescent="0.25">
      <c r="A52" s="231"/>
      <c r="B52" s="444"/>
      <c r="C52" s="482" t="s">
        <v>257</v>
      </c>
      <c r="D52" s="483"/>
      <c r="E52" s="483"/>
      <c r="F52" s="483"/>
      <c r="G52" s="483"/>
      <c r="H52" s="483"/>
      <c r="I52" s="278">
        <f>SUM(I38:I50)</f>
        <v>0</v>
      </c>
      <c r="J52" s="279"/>
      <c r="K52" s="280"/>
      <c r="L52" s="231"/>
      <c r="M52" s="231"/>
    </row>
    <row r="53" spans="1:13" ht="18.5" thickBot="1" x14ac:dyDescent="0.25">
      <c r="B53" s="495" t="s">
        <v>258</v>
      </c>
      <c r="C53" s="496"/>
      <c r="D53" s="496"/>
      <c r="E53" s="496"/>
      <c r="F53" s="496"/>
      <c r="G53" s="496"/>
      <c r="H53" s="281"/>
      <c r="I53" s="282">
        <f>I32+I37+I52</f>
        <v>0</v>
      </c>
      <c r="J53" s="283" t="s">
        <v>259</v>
      </c>
      <c r="K53" s="284"/>
    </row>
    <row r="54" spans="1:13" ht="7" customHeight="1" thickBot="1" x14ac:dyDescent="0.25"/>
    <row r="55" spans="1:13" ht="18.5" thickBot="1" x14ac:dyDescent="0.25">
      <c r="B55" s="497" t="s">
        <v>260</v>
      </c>
      <c r="C55" s="498"/>
      <c r="D55" s="498"/>
      <c r="E55" s="498"/>
      <c r="F55" s="498"/>
      <c r="G55" s="498"/>
      <c r="H55" s="285"/>
      <c r="I55" s="499">
        <f>ROUND(+I53/10*0.258,0)</f>
        <v>0</v>
      </c>
      <c r="J55" s="500"/>
      <c r="K55" s="286" t="s">
        <v>261</v>
      </c>
      <c r="L55" s="287"/>
      <c r="M55" s="214"/>
    </row>
    <row r="56" spans="1:13" ht="7" customHeight="1" x14ac:dyDescent="0.2"/>
    <row r="57" spans="1:13" ht="27" customHeight="1" x14ac:dyDescent="0.2">
      <c r="A57" s="288"/>
      <c r="B57" s="490" t="s">
        <v>262</v>
      </c>
      <c r="C57" s="501"/>
      <c r="D57" s="501"/>
      <c r="E57" s="501"/>
      <c r="F57" s="501"/>
      <c r="G57" s="501"/>
      <c r="H57" s="501"/>
      <c r="I57" s="501"/>
      <c r="J57" s="501"/>
      <c r="K57" s="501"/>
      <c r="L57" s="501"/>
      <c r="M57" s="288"/>
    </row>
    <row r="58" spans="1:13" x14ac:dyDescent="0.2">
      <c r="A58" s="288"/>
      <c r="B58" s="426" t="s">
        <v>400</v>
      </c>
      <c r="C58" s="426"/>
      <c r="D58" s="426"/>
      <c r="E58" s="426"/>
      <c r="F58" s="426"/>
      <c r="G58" s="426"/>
      <c r="H58" s="426"/>
      <c r="I58" s="426"/>
      <c r="J58" s="426"/>
      <c r="K58" s="426"/>
      <c r="L58" s="426"/>
      <c r="M58" s="288"/>
    </row>
    <row r="59" spans="1:13" ht="27" customHeight="1" x14ac:dyDescent="0.2">
      <c r="A59" s="288"/>
      <c r="B59" s="426" t="s">
        <v>404</v>
      </c>
      <c r="C59" s="426"/>
      <c r="D59" s="426"/>
      <c r="E59" s="426"/>
      <c r="F59" s="426"/>
      <c r="G59" s="426"/>
      <c r="H59" s="426"/>
      <c r="I59" s="426"/>
      <c r="J59" s="426"/>
      <c r="K59" s="426"/>
      <c r="L59" s="426"/>
      <c r="M59" s="288"/>
    </row>
    <row r="60" spans="1:13" ht="41" customHeight="1" x14ac:dyDescent="0.2">
      <c r="A60" s="288"/>
      <c r="B60" s="490" t="s">
        <v>392</v>
      </c>
      <c r="C60" s="490"/>
      <c r="D60" s="490"/>
      <c r="E60" s="490"/>
      <c r="F60" s="490"/>
      <c r="G60" s="490"/>
      <c r="H60" s="490"/>
      <c r="I60" s="490"/>
      <c r="J60" s="490"/>
      <c r="K60" s="490"/>
      <c r="L60" s="490"/>
      <c r="M60" s="288"/>
    </row>
    <row r="61" spans="1:13" ht="21" customHeight="1" x14ac:dyDescent="0.2">
      <c r="A61" s="288"/>
      <c r="B61" s="490" t="s">
        <v>393</v>
      </c>
      <c r="C61" s="490"/>
      <c r="D61" s="490"/>
      <c r="E61" s="490"/>
      <c r="F61" s="490"/>
      <c r="G61" s="490"/>
      <c r="H61" s="490"/>
      <c r="I61" s="490"/>
      <c r="J61" s="490"/>
      <c r="K61" s="490"/>
      <c r="L61" s="490"/>
      <c r="M61" s="288"/>
    </row>
  </sheetData>
  <sheetProtection algorithmName="SHA-512" hashValue="DtYXNKbCUnItMW2O76V1DaciAmTKbKCVrzC1tF/TMlRK/5YbhK5OwC+h+0ws+dqx+wCsq7PKwcQYssq75GTkvA==" saltValue="rD7kj4SeG5X4lK+mB0g3aw==" spinCount="100000" sheet="1" formatCells="0" formatColumns="0" formatRows="0"/>
  <protectedRanges>
    <protectedRange sqref="J28:J30 J31:K31 G33:G36 G6:G28 G29:H31 K29:K31 G38:G51" name="範囲1_2"/>
    <protectedRange sqref="E29:E31" name="範囲1_1_1"/>
  </protectedRanges>
  <mergeCells count="58">
    <mergeCell ref="B61:L61"/>
    <mergeCell ref="B38:B52"/>
    <mergeCell ref="C38:E39"/>
    <mergeCell ref="C40:E41"/>
    <mergeCell ref="C42:E43"/>
    <mergeCell ref="C44:E45"/>
    <mergeCell ref="C46:E47"/>
    <mergeCell ref="C48:E49"/>
    <mergeCell ref="C50:E51"/>
    <mergeCell ref="C52:H52"/>
    <mergeCell ref="B53:G53"/>
    <mergeCell ref="B55:G55"/>
    <mergeCell ref="I55:J55"/>
    <mergeCell ref="B57:L57"/>
    <mergeCell ref="B60:L60"/>
    <mergeCell ref="B58:L58"/>
    <mergeCell ref="C32:H32"/>
    <mergeCell ref="B33:B37"/>
    <mergeCell ref="C33:F33"/>
    <mergeCell ref="C34:F34"/>
    <mergeCell ref="C35:F35"/>
    <mergeCell ref="C36:F36"/>
    <mergeCell ref="C37:H37"/>
    <mergeCell ref="C20:D22"/>
    <mergeCell ref="E20:F20"/>
    <mergeCell ref="E21:F21"/>
    <mergeCell ref="E22:F22"/>
    <mergeCell ref="C28:D31"/>
    <mergeCell ref="E28:F28"/>
    <mergeCell ref="E29:F29"/>
    <mergeCell ref="E30:F30"/>
    <mergeCell ref="E31:F31"/>
    <mergeCell ref="C23:F23"/>
    <mergeCell ref="C24:F24"/>
    <mergeCell ref="C25:F25"/>
    <mergeCell ref="C26:F26"/>
    <mergeCell ref="C27:F27"/>
    <mergeCell ref="E16:F16"/>
    <mergeCell ref="E17:F17"/>
    <mergeCell ref="C18:D19"/>
    <mergeCell ref="E18:F18"/>
    <mergeCell ref="E19:F19"/>
    <mergeCell ref="B59:L59"/>
    <mergeCell ref="B3:F5"/>
    <mergeCell ref="G3:I4"/>
    <mergeCell ref="J3:K4"/>
    <mergeCell ref="B6:B32"/>
    <mergeCell ref="C6:F6"/>
    <mergeCell ref="C7:F7"/>
    <mergeCell ref="C8:F8"/>
    <mergeCell ref="C9:F9"/>
    <mergeCell ref="C10:F10"/>
    <mergeCell ref="C11:F11"/>
    <mergeCell ref="C12:F12"/>
    <mergeCell ref="C13:F13"/>
    <mergeCell ref="C14:F14"/>
    <mergeCell ref="C15:F15"/>
    <mergeCell ref="C16:D17"/>
  </mergeCells>
  <phoneticPr fontId="5"/>
  <dataValidations count="1">
    <dataValidation type="decimal" operator="greaterThan" allowBlank="1" showInputMessage="1" showErrorMessage="1" sqref="G6:G31 G33:G36 G38:G51 J28:J31" xr:uid="{2605653E-3B49-450C-A170-7255C48BDAA1}">
      <formula1>0</formula1>
    </dataValidation>
  </dataValidations>
  <pageMargins left="0.23622047244094491" right="0.23622047244094491" top="0.74803149606299213" bottom="0.55118110236220474" header="0.31496062992125984" footer="0.31496062992125984"/>
  <pageSetup paperSize="9" scale="7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72A840-2625-4843-BBFB-7B7A3A3EF02F}">
  <sheetPr codeName="Sheet5">
    <tabColor theme="7"/>
    <pageSetUpPr fitToPage="1"/>
  </sheetPr>
  <dimension ref="A1:V89"/>
  <sheetViews>
    <sheetView view="pageBreakPreview" topLeftCell="A46" zoomScale="85" zoomScaleNormal="100" zoomScaleSheetLayoutView="85" workbookViewId="0">
      <selection activeCell="L80" sqref="L80:N80"/>
    </sheetView>
  </sheetViews>
  <sheetFormatPr defaultRowHeight="18" x14ac:dyDescent="0.2"/>
  <cols>
    <col min="1" max="1" width="4" style="9" customWidth="1"/>
    <col min="2" max="2" width="6.26953125" style="9" customWidth="1"/>
    <col min="3" max="3" width="5.36328125" style="9" customWidth="1"/>
    <col min="4" max="4" width="7.26953125" style="9" customWidth="1"/>
    <col min="5" max="5" width="8.08984375" style="9" customWidth="1"/>
    <col min="6" max="6" width="8.6328125" style="9" customWidth="1"/>
    <col min="7" max="7" width="6.26953125" style="9" customWidth="1"/>
    <col min="8" max="8" width="8.6328125" style="9" customWidth="1"/>
    <col min="9" max="9" width="6.08984375" style="9" customWidth="1"/>
    <col min="10" max="10" width="6.26953125" style="9" customWidth="1"/>
    <col min="11" max="11" width="7" style="9" customWidth="1"/>
    <col min="12" max="12" width="8.6328125" style="9" customWidth="1"/>
    <col min="13" max="13" width="7.08984375" style="9" customWidth="1"/>
    <col min="14" max="14" width="5.6328125" style="9" customWidth="1"/>
    <col min="15" max="15" width="12.453125" style="9" customWidth="1"/>
    <col min="16" max="16" width="4.7265625" style="9" customWidth="1"/>
    <col min="17" max="16384" width="8.7265625" style="9"/>
  </cols>
  <sheetData>
    <row r="1" spans="1:22" s="10" customFormat="1" ht="18.5" thickBot="1" x14ac:dyDescent="0.25">
      <c r="A1" s="10" t="s">
        <v>263</v>
      </c>
    </row>
    <row r="2" spans="1:22" s="10" customFormat="1" ht="21.75" customHeight="1" thickBot="1" x14ac:dyDescent="0.25">
      <c r="A2" s="519" t="s">
        <v>199</v>
      </c>
      <c r="B2" s="520"/>
      <c r="C2" s="520"/>
      <c r="D2" s="520"/>
      <c r="E2" s="521"/>
      <c r="F2" s="525" t="s">
        <v>200</v>
      </c>
      <c r="G2" s="526"/>
      <c r="H2" s="526"/>
      <c r="I2" s="525" t="s">
        <v>264</v>
      </c>
      <c r="J2" s="526"/>
      <c r="K2" s="527"/>
      <c r="L2" s="528" t="s">
        <v>265</v>
      </c>
      <c r="M2" s="519" t="s">
        <v>266</v>
      </c>
      <c r="N2" s="521"/>
      <c r="O2" s="530" t="s">
        <v>267</v>
      </c>
      <c r="Q2" s="502" t="s">
        <v>268</v>
      </c>
      <c r="R2" s="502"/>
      <c r="S2" s="502"/>
      <c r="T2" s="502"/>
      <c r="U2" s="502"/>
      <c r="V2" s="502"/>
    </row>
    <row r="3" spans="1:22" s="10" customFormat="1" ht="22.5" thickBot="1" x14ac:dyDescent="0.25">
      <c r="A3" s="522"/>
      <c r="B3" s="523"/>
      <c r="C3" s="523"/>
      <c r="D3" s="523"/>
      <c r="E3" s="524"/>
      <c r="F3" s="27" t="s">
        <v>269</v>
      </c>
      <c r="G3" s="28" t="s">
        <v>203</v>
      </c>
      <c r="H3" s="29" t="s">
        <v>270</v>
      </c>
      <c r="I3" s="27" t="s">
        <v>271</v>
      </c>
      <c r="J3" s="30" t="s">
        <v>203</v>
      </c>
      <c r="K3" s="31" t="s">
        <v>272</v>
      </c>
      <c r="L3" s="529"/>
      <c r="M3" s="522"/>
      <c r="N3" s="524"/>
      <c r="O3" s="531"/>
      <c r="Q3" s="502"/>
      <c r="R3" s="502"/>
      <c r="S3" s="502"/>
      <c r="T3" s="502"/>
      <c r="U3" s="502"/>
      <c r="V3" s="502"/>
    </row>
    <row r="4" spans="1:22" s="10" customFormat="1" x14ac:dyDescent="0.2">
      <c r="A4" s="503" t="s">
        <v>206</v>
      </c>
      <c r="B4" s="506" t="s">
        <v>273</v>
      </c>
      <c r="C4" s="507"/>
      <c r="D4" s="507"/>
      <c r="E4" s="508"/>
      <c r="F4" s="32">
        <f>表２原油換算エネルギー使用量算定表!G6</f>
        <v>0</v>
      </c>
      <c r="G4" s="33" t="s">
        <v>208</v>
      </c>
      <c r="H4" s="34">
        <f>表２原油換算エネルギー使用量算定表!I6</f>
        <v>0</v>
      </c>
      <c r="I4" s="35"/>
      <c r="J4" s="36" t="s">
        <v>208</v>
      </c>
      <c r="K4" s="37">
        <f>ROUND(I4*表２原油換算エネルギー使用量算定表!J6,0)</f>
        <v>0</v>
      </c>
      <c r="L4" s="38">
        <f t="shared" ref="L4:L28" si="0">+H4-K4</f>
        <v>0</v>
      </c>
      <c r="M4" s="509">
        <v>1.8700000000000001E-2</v>
      </c>
      <c r="N4" s="510"/>
      <c r="O4" s="39">
        <f>ROUND(L4*M4*44/12,0)</f>
        <v>0</v>
      </c>
      <c r="Q4" s="40"/>
      <c r="R4" s="40"/>
      <c r="S4" s="40"/>
      <c r="T4" s="40"/>
      <c r="U4" s="40"/>
      <c r="V4" s="40"/>
    </row>
    <row r="5" spans="1:22" s="10" customFormat="1" x14ac:dyDescent="0.2">
      <c r="A5" s="504"/>
      <c r="B5" s="511" t="s">
        <v>274</v>
      </c>
      <c r="C5" s="512"/>
      <c r="D5" s="512"/>
      <c r="E5" s="513"/>
      <c r="F5" s="41">
        <f>表２原油換算エネルギー使用量算定表!G7</f>
        <v>0</v>
      </c>
      <c r="G5" s="42" t="s">
        <v>208</v>
      </c>
      <c r="H5" s="43">
        <f>表２原油換算エネルギー使用量算定表!I7</f>
        <v>0</v>
      </c>
      <c r="I5" s="44"/>
      <c r="J5" s="45" t="s">
        <v>208</v>
      </c>
      <c r="K5" s="37">
        <f>ROUND(I5*表２原油換算エネルギー使用量算定表!J7,0)</f>
        <v>0</v>
      </c>
      <c r="L5" s="46">
        <f t="shared" si="0"/>
        <v>0</v>
      </c>
      <c r="M5" s="514">
        <v>1.84E-2</v>
      </c>
      <c r="N5" s="515"/>
      <c r="O5" s="47">
        <f t="shared" ref="O5:O28" si="1">ROUND(L5*M5*44/12,0)</f>
        <v>0</v>
      </c>
      <c r="Q5" s="48" t="s">
        <v>210</v>
      </c>
      <c r="R5" s="40"/>
      <c r="S5" s="40"/>
      <c r="T5" s="40"/>
      <c r="U5" s="40"/>
      <c r="V5" s="40"/>
    </row>
    <row r="6" spans="1:22" s="10" customFormat="1" x14ac:dyDescent="0.2">
      <c r="A6" s="504"/>
      <c r="B6" s="516" t="s">
        <v>275</v>
      </c>
      <c r="C6" s="517"/>
      <c r="D6" s="517"/>
      <c r="E6" s="518"/>
      <c r="F6" s="41">
        <f>表２原油換算エネルギー使用量算定表!G8</f>
        <v>0</v>
      </c>
      <c r="G6" s="42" t="s">
        <v>208</v>
      </c>
      <c r="H6" s="43">
        <f>表２原油換算エネルギー使用量算定表!I8</f>
        <v>0</v>
      </c>
      <c r="I6" s="44"/>
      <c r="J6" s="45" t="s">
        <v>208</v>
      </c>
      <c r="K6" s="37">
        <f>ROUND(I6*表２原油換算エネルギー使用量算定表!J8,0)</f>
        <v>0</v>
      </c>
      <c r="L6" s="47">
        <f t="shared" si="0"/>
        <v>0</v>
      </c>
      <c r="M6" s="514">
        <v>1.83E-2</v>
      </c>
      <c r="N6" s="515"/>
      <c r="O6" s="47">
        <f t="shared" si="1"/>
        <v>0</v>
      </c>
      <c r="Q6" s="40"/>
      <c r="R6" s="40"/>
      <c r="S6" s="40"/>
      <c r="T6" s="40"/>
      <c r="U6" s="40"/>
      <c r="V6" s="40"/>
    </row>
    <row r="7" spans="1:22" s="10" customFormat="1" x14ac:dyDescent="0.2">
      <c r="A7" s="504"/>
      <c r="B7" s="516" t="s">
        <v>213</v>
      </c>
      <c r="C7" s="517"/>
      <c r="D7" s="517"/>
      <c r="E7" s="518"/>
      <c r="F7" s="41">
        <f>表２原油換算エネルギー使用量算定表!G9</f>
        <v>0</v>
      </c>
      <c r="G7" s="42" t="s">
        <v>208</v>
      </c>
      <c r="H7" s="43">
        <f>表２原油換算エネルギー使用量算定表!I9</f>
        <v>0</v>
      </c>
      <c r="I7" s="44"/>
      <c r="J7" s="45" t="s">
        <v>208</v>
      </c>
      <c r="K7" s="37">
        <f>ROUND(I7*表２原油換算エネルギー使用量算定表!J9,0)</f>
        <v>0</v>
      </c>
      <c r="L7" s="47">
        <f t="shared" si="0"/>
        <v>0</v>
      </c>
      <c r="M7" s="514">
        <v>1.8200000000000001E-2</v>
      </c>
      <c r="N7" s="515"/>
      <c r="O7" s="47">
        <f t="shared" si="1"/>
        <v>0</v>
      </c>
    </row>
    <row r="8" spans="1:22" s="10" customFormat="1" x14ac:dyDescent="0.2">
      <c r="A8" s="504"/>
      <c r="B8" s="516" t="s">
        <v>214</v>
      </c>
      <c r="C8" s="517"/>
      <c r="D8" s="517"/>
      <c r="E8" s="518"/>
      <c r="F8" s="41">
        <f>表２原油換算エネルギー使用量算定表!G10</f>
        <v>0</v>
      </c>
      <c r="G8" s="42" t="s">
        <v>208</v>
      </c>
      <c r="H8" s="43">
        <f>表２原油換算エネルギー使用量算定表!I10</f>
        <v>0</v>
      </c>
      <c r="I8" s="44"/>
      <c r="J8" s="45" t="s">
        <v>208</v>
      </c>
      <c r="K8" s="37">
        <f>ROUND(I8*表２原油換算エネルギー使用量算定表!J10,0)</f>
        <v>0</v>
      </c>
      <c r="L8" s="47">
        <f t="shared" si="0"/>
        <v>0</v>
      </c>
      <c r="M8" s="514">
        <v>1.8499999999999999E-2</v>
      </c>
      <c r="N8" s="515"/>
      <c r="O8" s="47">
        <f t="shared" si="1"/>
        <v>0</v>
      </c>
    </row>
    <row r="9" spans="1:22" s="10" customFormat="1" x14ac:dyDescent="0.2">
      <c r="A9" s="504"/>
      <c r="B9" s="516" t="s">
        <v>215</v>
      </c>
      <c r="C9" s="517"/>
      <c r="D9" s="517"/>
      <c r="E9" s="518"/>
      <c r="F9" s="41">
        <f>表２原油換算エネルギー使用量算定表!G11</f>
        <v>0</v>
      </c>
      <c r="G9" s="42" t="s">
        <v>208</v>
      </c>
      <c r="H9" s="43">
        <f>表２原油換算エネルギー使用量算定表!I11</f>
        <v>0</v>
      </c>
      <c r="I9" s="44"/>
      <c r="J9" s="45" t="s">
        <v>208</v>
      </c>
      <c r="K9" s="37">
        <f>ROUND(I9*表２原油換算エネルギー使用量算定表!J11,0)</f>
        <v>0</v>
      </c>
      <c r="L9" s="47">
        <f t="shared" si="0"/>
        <v>0</v>
      </c>
      <c r="M9" s="514">
        <v>1.8700000000000001E-2</v>
      </c>
      <c r="N9" s="515"/>
      <c r="O9" s="47">
        <f t="shared" si="1"/>
        <v>0</v>
      </c>
    </row>
    <row r="10" spans="1:22" s="10" customFormat="1" x14ac:dyDescent="0.2">
      <c r="A10" s="504"/>
      <c r="B10" s="516" t="s">
        <v>216</v>
      </c>
      <c r="C10" s="517"/>
      <c r="D10" s="517"/>
      <c r="E10" s="518"/>
      <c r="F10" s="49">
        <f>表２原油換算エネルギー使用量算定表!G12</f>
        <v>0</v>
      </c>
      <c r="G10" s="42" t="s">
        <v>208</v>
      </c>
      <c r="H10" s="43">
        <f>表２原油換算エネルギー使用量算定表!I12</f>
        <v>0</v>
      </c>
      <c r="I10" s="50"/>
      <c r="J10" s="45" t="s">
        <v>208</v>
      </c>
      <c r="K10" s="37">
        <f>ROUND(I10*表２原油換算エネルギー使用量算定表!J12,0)</f>
        <v>0</v>
      </c>
      <c r="L10" s="47">
        <f t="shared" si="0"/>
        <v>0</v>
      </c>
      <c r="M10" s="514">
        <v>1.89E-2</v>
      </c>
      <c r="N10" s="515"/>
      <c r="O10" s="47">
        <f t="shared" si="1"/>
        <v>0</v>
      </c>
    </row>
    <row r="11" spans="1:22" s="10" customFormat="1" x14ac:dyDescent="0.2">
      <c r="A11" s="504"/>
      <c r="B11" s="516" t="s">
        <v>217</v>
      </c>
      <c r="C11" s="517"/>
      <c r="D11" s="517"/>
      <c r="E11" s="518"/>
      <c r="F11" s="49">
        <f>表２原油換算エネルギー使用量算定表!G13</f>
        <v>0</v>
      </c>
      <c r="G11" s="42" t="s">
        <v>208</v>
      </c>
      <c r="H11" s="43">
        <f>表２原油換算エネルギー使用量算定表!I13</f>
        <v>0</v>
      </c>
      <c r="I11" s="50"/>
      <c r="J11" s="45" t="s">
        <v>208</v>
      </c>
      <c r="K11" s="37">
        <f>ROUND(I11*表２原油換算エネルギー使用量算定表!J13,0)</f>
        <v>0</v>
      </c>
      <c r="L11" s="47">
        <f t="shared" si="0"/>
        <v>0</v>
      </c>
      <c r="M11" s="514">
        <v>1.95E-2</v>
      </c>
      <c r="N11" s="515"/>
      <c r="O11" s="47">
        <f t="shared" si="1"/>
        <v>0</v>
      </c>
    </row>
    <row r="12" spans="1:22" s="10" customFormat="1" x14ac:dyDescent="0.2">
      <c r="A12" s="504"/>
      <c r="B12" s="516" t="s">
        <v>218</v>
      </c>
      <c r="C12" s="517"/>
      <c r="D12" s="517"/>
      <c r="E12" s="518"/>
      <c r="F12" s="49">
        <f>表２原油換算エネルギー使用量算定表!G14</f>
        <v>0</v>
      </c>
      <c r="G12" s="42" t="s">
        <v>20</v>
      </c>
      <c r="H12" s="43">
        <f>表２原油換算エネルギー使用量算定表!I14</f>
        <v>0</v>
      </c>
      <c r="I12" s="50"/>
      <c r="J12" s="45" t="s">
        <v>20</v>
      </c>
      <c r="K12" s="37">
        <f>ROUND(I12*表２原油換算エネルギー使用量算定表!J14,0)</f>
        <v>0</v>
      </c>
      <c r="L12" s="47">
        <f t="shared" si="0"/>
        <v>0</v>
      </c>
      <c r="M12" s="514">
        <v>2.0799999999999999E-2</v>
      </c>
      <c r="N12" s="515"/>
      <c r="O12" s="47">
        <f t="shared" si="1"/>
        <v>0</v>
      </c>
    </row>
    <row r="13" spans="1:22" s="10" customFormat="1" x14ac:dyDescent="0.2">
      <c r="A13" s="504"/>
      <c r="B13" s="516" t="s">
        <v>220</v>
      </c>
      <c r="C13" s="517"/>
      <c r="D13" s="517"/>
      <c r="E13" s="518"/>
      <c r="F13" s="49">
        <f>表２原油換算エネルギー使用量算定表!G15</f>
        <v>0</v>
      </c>
      <c r="G13" s="42" t="s">
        <v>20</v>
      </c>
      <c r="H13" s="43">
        <f>表２原油換算エネルギー使用量算定表!I15</f>
        <v>0</v>
      </c>
      <c r="I13" s="50"/>
      <c r="J13" s="45" t="s">
        <v>20</v>
      </c>
      <c r="K13" s="37">
        <f>ROUND(I13*表２原油換算エネルギー使用量算定表!J15,0)</f>
        <v>0</v>
      </c>
      <c r="L13" s="47">
        <f t="shared" si="0"/>
        <v>0</v>
      </c>
      <c r="M13" s="514">
        <v>2.5399999999999999E-2</v>
      </c>
      <c r="N13" s="515"/>
      <c r="O13" s="47">
        <f t="shared" si="1"/>
        <v>0</v>
      </c>
    </row>
    <row r="14" spans="1:22" s="10" customFormat="1" x14ac:dyDescent="0.2">
      <c r="A14" s="504"/>
      <c r="B14" s="516" t="s">
        <v>221</v>
      </c>
      <c r="C14" s="517"/>
      <c r="D14" s="532" t="s">
        <v>222</v>
      </c>
      <c r="E14" s="533"/>
      <c r="F14" s="51">
        <f>表２原油換算エネルギー使用量算定表!G16</f>
        <v>0</v>
      </c>
      <c r="G14" s="52" t="s">
        <v>20</v>
      </c>
      <c r="H14" s="53">
        <f>表２原油換算エネルギー使用量算定表!I16</f>
        <v>0</v>
      </c>
      <c r="I14" s="54"/>
      <c r="J14" s="55" t="s">
        <v>20</v>
      </c>
      <c r="K14" s="56">
        <f>ROUND(I14*表２原油換算エネルギー使用量算定表!J16,0)</f>
        <v>0</v>
      </c>
      <c r="L14" s="47">
        <f t="shared" si="0"/>
        <v>0</v>
      </c>
      <c r="M14" s="514">
        <v>1.61E-2</v>
      </c>
      <c r="N14" s="515"/>
      <c r="O14" s="47">
        <f t="shared" si="1"/>
        <v>0</v>
      </c>
    </row>
    <row r="15" spans="1:22" s="10" customFormat="1" x14ac:dyDescent="0.2">
      <c r="A15" s="504"/>
      <c r="B15" s="516"/>
      <c r="C15" s="517"/>
      <c r="D15" s="517" t="s">
        <v>223</v>
      </c>
      <c r="E15" s="518"/>
      <c r="F15" s="49">
        <f>表２原油換算エネルギー使用量算定表!G17</f>
        <v>0</v>
      </c>
      <c r="G15" s="42" t="s">
        <v>276</v>
      </c>
      <c r="H15" s="57">
        <f>表２原油換算エネルギー使用量算定表!I17</f>
        <v>0</v>
      </c>
      <c r="I15" s="50"/>
      <c r="J15" s="45" t="s">
        <v>277</v>
      </c>
      <c r="K15" s="58">
        <f>ROUND(I15*表２原油換算エネルギー使用量算定表!J17,0)</f>
        <v>0</v>
      </c>
      <c r="L15" s="47">
        <f t="shared" si="0"/>
        <v>0</v>
      </c>
      <c r="M15" s="514">
        <v>1.4200000000000001E-2</v>
      </c>
      <c r="N15" s="515"/>
      <c r="O15" s="47">
        <f t="shared" si="1"/>
        <v>0</v>
      </c>
    </row>
    <row r="16" spans="1:22" s="10" customFormat="1" x14ac:dyDescent="0.2">
      <c r="A16" s="504"/>
      <c r="B16" s="534" t="s">
        <v>278</v>
      </c>
      <c r="C16" s="535"/>
      <c r="D16" s="517" t="s">
        <v>227</v>
      </c>
      <c r="E16" s="518"/>
      <c r="F16" s="49">
        <f>表２原油換算エネルギー使用量算定表!G18</f>
        <v>0</v>
      </c>
      <c r="G16" s="42" t="s">
        <v>20</v>
      </c>
      <c r="H16" s="57">
        <f>表２原油換算エネルギー使用量算定表!I18</f>
        <v>0</v>
      </c>
      <c r="I16" s="50"/>
      <c r="J16" s="45" t="s">
        <v>20</v>
      </c>
      <c r="K16" s="58">
        <f>ROUND(I16*表２原油換算エネルギー使用量算定表!J18,0)</f>
        <v>0</v>
      </c>
      <c r="L16" s="59">
        <f t="shared" si="0"/>
        <v>0</v>
      </c>
      <c r="M16" s="514">
        <v>1.35E-2</v>
      </c>
      <c r="N16" s="515"/>
      <c r="O16" s="47">
        <f t="shared" si="1"/>
        <v>0</v>
      </c>
    </row>
    <row r="17" spans="1:15" s="10" customFormat="1" x14ac:dyDescent="0.2">
      <c r="A17" s="504"/>
      <c r="B17" s="536"/>
      <c r="C17" s="537"/>
      <c r="D17" s="538" t="s">
        <v>228</v>
      </c>
      <c r="E17" s="539"/>
      <c r="F17" s="60">
        <f>表２原油換算エネルギー使用量算定表!G19</f>
        <v>0</v>
      </c>
      <c r="G17" s="33" t="s">
        <v>277</v>
      </c>
      <c r="H17" s="43">
        <f>表２原油換算エネルギー使用量算定表!I19</f>
        <v>0</v>
      </c>
      <c r="I17" s="61"/>
      <c r="J17" s="36" t="s">
        <v>277</v>
      </c>
      <c r="K17" s="37">
        <f>ROUND(I17*表２原油換算エネルギー使用量算定表!J19,0)</f>
        <v>0</v>
      </c>
      <c r="L17" s="47">
        <f t="shared" si="0"/>
        <v>0</v>
      </c>
      <c r="M17" s="514">
        <v>1.3899999999999999E-2</v>
      </c>
      <c r="N17" s="515"/>
      <c r="O17" s="47">
        <f t="shared" si="1"/>
        <v>0</v>
      </c>
    </row>
    <row r="18" spans="1:15" s="10" customFormat="1" x14ac:dyDescent="0.2">
      <c r="A18" s="504"/>
      <c r="B18" s="516" t="s">
        <v>230</v>
      </c>
      <c r="C18" s="517"/>
      <c r="D18" s="532" t="s">
        <v>231</v>
      </c>
      <c r="E18" s="533"/>
      <c r="F18" s="62">
        <f>表２原油換算エネルギー使用量算定表!G20</f>
        <v>0</v>
      </c>
      <c r="G18" s="52" t="s">
        <v>20</v>
      </c>
      <c r="H18" s="57">
        <f>表２原油換算エネルギー使用量算定表!I20</f>
        <v>0</v>
      </c>
      <c r="I18" s="50"/>
      <c r="J18" s="45" t="s">
        <v>20</v>
      </c>
      <c r="K18" s="58">
        <f>ROUND(I18*表２原油換算エネルギー使用量算定表!J20,0)</f>
        <v>0</v>
      </c>
      <c r="L18" s="47">
        <f t="shared" si="0"/>
        <v>0</v>
      </c>
      <c r="M18" s="514">
        <v>2.4500000000000001E-2</v>
      </c>
      <c r="N18" s="515"/>
      <c r="O18" s="47">
        <f t="shared" si="1"/>
        <v>0</v>
      </c>
    </row>
    <row r="19" spans="1:15" s="10" customFormat="1" x14ac:dyDescent="0.2">
      <c r="A19" s="504"/>
      <c r="B19" s="516"/>
      <c r="C19" s="517"/>
      <c r="D19" s="517" t="s">
        <v>232</v>
      </c>
      <c r="E19" s="518"/>
      <c r="F19" s="49">
        <f>表２原油換算エネルギー使用量算定表!G21</f>
        <v>0</v>
      </c>
      <c r="G19" s="42" t="s">
        <v>20</v>
      </c>
      <c r="H19" s="63">
        <f>表２原油換算エネルギー使用量算定表!I21</f>
        <v>0</v>
      </c>
      <c r="I19" s="64"/>
      <c r="J19" s="65" t="s">
        <v>20</v>
      </c>
      <c r="K19" s="66">
        <f>ROUND(I19*表２原油換算エネルギー使用量算定表!J21,0)</f>
        <v>0</v>
      </c>
      <c r="L19" s="46">
        <f t="shared" si="0"/>
        <v>0</v>
      </c>
      <c r="M19" s="514">
        <v>2.47E-2</v>
      </c>
      <c r="N19" s="515"/>
      <c r="O19" s="47">
        <f t="shared" si="1"/>
        <v>0</v>
      </c>
    </row>
    <row r="20" spans="1:15" s="10" customFormat="1" x14ac:dyDescent="0.2">
      <c r="A20" s="504"/>
      <c r="B20" s="516"/>
      <c r="C20" s="517"/>
      <c r="D20" s="538" t="s">
        <v>233</v>
      </c>
      <c r="E20" s="539"/>
      <c r="F20" s="67">
        <f>表２原油換算エネルギー使用量算定表!G22</f>
        <v>0</v>
      </c>
      <c r="G20" s="33" t="s">
        <v>20</v>
      </c>
      <c r="H20" s="57">
        <f>表２原油換算エネルギー使用量算定表!I22</f>
        <v>0</v>
      </c>
      <c r="I20" s="50"/>
      <c r="J20" s="45" t="s">
        <v>20</v>
      </c>
      <c r="K20" s="58">
        <f>ROUND(I20*表２原油換算エネルギー使用量算定表!J22,0)</f>
        <v>0</v>
      </c>
      <c r="L20" s="47">
        <f t="shared" si="0"/>
        <v>0</v>
      </c>
      <c r="M20" s="514">
        <v>2.5499999999999998E-2</v>
      </c>
      <c r="N20" s="515"/>
      <c r="O20" s="47">
        <f t="shared" si="1"/>
        <v>0</v>
      </c>
    </row>
    <row r="21" spans="1:15" s="10" customFormat="1" x14ac:dyDescent="0.2">
      <c r="A21" s="504"/>
      <c r="B21" s="516" t="s">
        <v>234</v>
      </c>
      <c r="C21" s="517"/>
      <c r="D21" s="517"/>
      <c r="E21" s="518"/>
      <c r="F21" s="49">
        <f>表２原油換算エネルギー使用量算定表!G23</f>
        <v>0</v>
      </c>
      <c r="G21" s="42" t="s">
        <v>20</v>
      </c>
      <c r="H21" s="43">
        <f>表２原油換算エネルギー使用量算定表!I23</f>
        <v>0</v>
      </c>
      <c r="I21" s="50"/>
      <c r="J21" s="45" t="s">
        <v>20</v>
      </c>
      <c r="K21" s="37">
        <f>ROUND(I21*表２原油換算エネルギー使用量算定表!J23,0)</f>
        <v>0</v>
      </c>
      <c r="L21" s="47">
        <f t="shared" si="0"/>
        <v>0</v>
      </c>
      <c r="M21" s="514">
        <v>2.9399999999999999E-2</v>
      </c>
      <c r="N21" s="515"/>
      <c r="O21" s="47">
        <f t="shared" si="1"/>
        <v>0</v>
      </c>
    </row>
    <row r="22" spans="1:15" s="10" customFormat="1" x14ac:dyDescent="0.2">
      <c r="A22" s="504"/>
      <c r="B22" s="516" t="s">
        <v>235</v>
      </c>
      <c r="C22" s="517"/>
      <c r="D22" s="517"/>
      <c r="E22" s="518"/>
      <c r="F22" s="49">
        <f>表２原油換算エネルギー使用量算定表!G24</f>
        <v>0</v>
      </c>
      <c r="G22" s="42" t="s">
        <v>20</v>
      </c>
      <c r="H22" s="43">
        <f>表２原油換算エネルギー使用量算定表!I24</f>
        <v>0</v>
      </c>
      <c r="I22" s="50"/>
      <c r="J22" s="45" t="s">
        <v>20</v>
      </c>
      <c r="K22" s="37">
        <f>ROUND(I22*表２原油換算エネルギー使用量算定表!J24,0)</f>
        <v>0</v>
      </c>
      <c r="L22" s="47">
        <f t="shared" si="0"/>
        <v>0</v>
      </c>
      <c r="M22" s="514">
        <v>2.0899999999999998E-2</v>
      </c>
      <c r="N22" s="515"/>
      <c r="O22" s="47">
        <f t="shared" si="1"/>
        <v>0</v>
      </c>
    </row>
    <row r="23" spans="1:15" s="10" customFormat="1" x14ac:dyDescent="0.2">
      <c r="A23" s="504"/>
      <c r="B23" s="516" t="s">
        <v>236</v>
      </c>
      <c r="C23" s="517"/>
      <c r="D23" s="517"/>
      <c r="E23" s="518"/>
      <c r="F23" s="49">
        <f>表２原油換算エネルギー使用量算定表!G25</f>
        <v>0</v>
      </c>
      <c r="G23" s="42" t="s">
        <v>277</v>
      </c>
      <c r="H23" s="43">
        <f>表２原油換算エネルギー使用量算定表!I25</f>
        <v>0</v>
      </c>
      <c r="I23" s="50"/>
      <c r="J23" s="45" t="s">
        <v>277</v>
      </c>
      <c r="K23" s="37">
        <f>ROUND(I23*表２原油換算エネルギー使用量算定表!J25,0)</f>
        <v>0</v>
      </c>
      <c r="L23" s="47">
        <f t="shared" si="0"/>
        <v>0</v>
      </c>
      <c r="M23" s="514">
        <v>1.0999999999999999E-2</v>
      </c>
      <c r="N23" s="515"/>
      <c r="O23" s="47">
        <f t="shared" si="1"/>
        <v>0</v>
      </c>
    </row>
    <row r="24" spans="1:15" s="10" customFormat="1" x14ac:dyDescent="0.2">
      <c r="A24" s="504"/>
      <c r="B24" s="516" t="s">
        <v>237</v>
      </c>
      <c r="C24" s="517"/>
      <c r="D24" s="517"/>
      <c r="E24" s="518"/>
      <c r="F24" s="49">
        <f>表２原油換算エネルギー使用量算定表!G26</f>
        <v>0</v>
      </c>
      <c r="G24" s="42" t="s">
        <v>277</v>
      </c>
      <c r="H24" s="43">
        <f>表２原油換算エネルギー使用量算定表!I26</f>
        <v>0</v>
      </c>
      <c r="I24" s="50"/>
      <c r="J24" s="45" t="s">
        <v>277</v>
      </c>
      <c r="K24" s="37">
        <f>ROUND(I24*表２原油換算エネルギー使用量算定表!J26,0)</f>
        <v>0</v>
      </c>
      <c r="L24" s="47">
        <f t="shared" si="0"/>
        <v>0</v>
      </c>
      <c r="M24" s="514">
        <v>2.63E-2</v>
      </c>
      <c r="N24" s="515"/>
      <c r="O24" s="47">
        <f>ROUND(L24*M24*44/12,0)</f>
        <v>0</v>
      </c>
    </row>
    <row r="25" spans="1:15" s="10" customFormat="1" x14ac:dyDescent="0.2">
      <c r="A25" s="504"/>
      <c r="B25" s="516" t="s">
        <v>238</v>
      </c>
      <c r="C25" s="517"/>
      <c r="D25" s="517"/>
      <c r="E25" s="518"/>
      <c r="F25" s="49">
        <f>表２原油換算エネルギー使用量算定表!G27</f>
        <v>0</v>
      </c>
      <c r="G25" s="42" t="s">
        <v>277</v>
      </c>
      <c r="H25" s="43">
        <f>表２原油換算エネルギー使用量算定表!I27</f>
        <v>0</v>
      </c>
      <c r="I25" s="50"/>
      <c r="J25" s="45" t="s">
        <v>277</v>
      </c>
      <c r="K25" s="37">
        <f>ROUND(I25*表２原油換算エネルギー使用量算定表!J27,0)</f>
        <v>0</v>
      </c>
      <c r="L25" s="47">
        <f t="shared" si="0"/>
        <v>0</v>
      </c>
      <c r="M25" s="514">
        <v>3.8399999999999997E-2</v>
      </c>
      <c r="N25" s="515"/>
      <c r="O25" s="47">
        <f t="shared" si="1"/>
        <v>0</v>
      </c>
    </row>
    <row r="26" spans="1:15" s="10" customFormat="1" x14ac:dyDescent="0.2">
      <c r="A26" s="504"/>
      <c r="B26" s="534" t="s">
        <v>279</v>
      </c>
      <c r="C26" s="535"/>
      <c r="D26" s="544" t="s">
        <v>280</v>
      </c>
      <c r="E26" s="513"/>
      <c r="F26" s="51">
        <f>表２原油換算エネルギー使用量算定表!G28</f>
        <v>0</v>
      </c>
      <c r="G26" s="52" t="s">
        <v>277</v>
      </c>
      <c r="H26" s="63">
        <f>表２原油換算エネルギー使用量算定表!I28</f>
        <v>0</v>
      </c>
      <c r="I26" s="54"/>
      <c r="J26" s="55" t="s">
        <v>277</v>
      </c>
      <c r="K26" s="66">
        <f>ROUND(I26*表２原油換算エネルギー使用量算定表!J28,0)</f>
        <v>0</v>
      </c>
      <c r="L26" s="59">
        <f t="shared" si="0"/>
        <v>0</v>
      </c>
      <c r="M26" s="514">
        <v>1.3599999999999999E-2</v>
      </c>
      <c r="N26" s="515"/>
      <c r="O26" s="47">
        <f t="shared" si="1"/>
        <v>0</v>
      </c>
    </row>
    <row r="27" spans="1:15" s="10" customFormat="1" x14ac:dyDescent="0.2">
      <c r="A27" s="504"/>
      <c r="B27" s="540"/>
      <c r="C27" s="541"/>
      <c r="D27" s="545" t="str">
        <f>表２原油換算エネルギー使用量算定表!E29</f>
        <v>(          )</v>
      </c>
      <c r="E27" s="546" t="e">
        <v>#REF!</v>
      </c>
      <c r="F27" s="51">
        <f>表２原油換算エネルギー使用量算定表!G29</f>
        <v>0</v>
      </c>
      <c r="G27" s="68">
        <f>表２原油換算エネルギー使用量算定表!H29</f>
        <v>0</v>
      </c>
      <c r="H27" s="57">
        <f>表２原油換算エネルギー使用量算定表!I29</f>
        <v>0</v>
      </c>
      <c r="I27" s="50"/>
      <c r="J27" s="69"/>
      <c r="K27" s="58">
        <f>ROUND(I27*表２原油換算エネルギー使用量算定表!J29,0)</f>
        <v>0</v>
      </c>
      <c r="L27" s="47">
        <f>+H27-K27</f>
        <v>0</v>
      </c>
      <c r="M27" s="547"/>
      <c r="N27" s="548"/>
      <c r="O27" s="59">
        <f t="shared" si="1"/>
        <v>0</v>
      </c>
    </row>
    <row r="28" spans="1:15" s="10" customFormat="1" x14ac:dyDescent="0.2">
      <c r="A28" s="504"/>
      <c r="B28" s="540"/>
      <c r="C28" s="541"/>
      <c r="D28" s="544" t="str">
        <f>表２原油換算エネルギー使用量算定表!E30</f>
        <v>(          )</v>
      </c>
      <c r="E28" s="513"/>
      <c r="F28" s="51">
        <f>表２原油換算エネルギー使用量算定表!G30</f>
        <v>0</v>
      </c>
      <c r="G28" s="70">
        <f>表２原油換算エネルギー使用量算定表!H30</f>
        <v>0</v>
      </c>
      <c r="H28" s="63">
        <f>表２原油換算エネルギー使用量算定表!I30</f>
        <v>0</v>
      </c>
      <c r="I28" s="64"/>
      <c r="J28" s="71"/>
      <c r="K28" s="66">
        <f>ROUND(I28*表２原油換算エネルギー使用量算定表!J30,0)</f>
        <v>0</v>
      </c>
      <c r="L28" s="46">
        <f t="shared" si="0"/>
        <v>0</v>
      </c>
      <c r="M28" s="547"/>
      <c r="N28" s="548"/>
      <c r="O28" s="59">
        <f t="shared" si="1"/>
        <v>0</v>
      </c>
    </row>
    <row r="29" spans="1:15" s="10" customFormat="1" ht="18.5" thickBot="1" x14ac:dyDescent="0.25">
      <c r="A29" s="504"/>
      <c r="B29" s="542"/>
      <c r="C29" s="543"/>
      <c r="D29" s="549" t="str">
        <f>表２原油換算エネルギー使用量算定表!E31</f>
        <v>(          )</v>
      </c>
      <c r="E29" s="550" t="e">
        <v>#REF!</v>
      </c>
      <c r="F29" s="72">
        <f>表２原油換算エネルギー使用量算定表!G31</f>
        <v>0</v>
      </c>
      <c r="G29" s="73">
        <f>表２原油換算エネルギー使用量算定表!H31</f>
        <v>0</v>
      </c>
      <c r="H29" s="74">
        <f>表２原油換算エネルギー使用量算定表!I31</f>
        <v>0</v>
      </c>
      <c r="I29" s="75"/>
      <c r="J29" s="76"/>
      <c r="K29" s="77">
        <f>ROUND(I29*表２原油換算エネルギー使用量算定表!J31,0)</f>
        <v>0</v>
      </c>
      <c r="L29" s="78">
        <f>+H29-K29</f>
        <v>0</v>
      </c>
      <c r="M29" s="551"/>
      <c r="N29" s="552"/>
      <c r="O29" s="78">
        <f>ROUND(L29*M29*44/12,0)</f>
        <v>0</v>
      </c>
    </row>
    <row r="30" spans="1:15" s="10" customFormat="1" ht="18.5" thickBot="1" x14ac:dyDescent="0.25">
      <c r="A30" s="505"/>
      <c r="B30" s="553" t="s">
        <v>281</v>
      </c>
      <c r="C30" s="554"/>
      <c r="D30" s="554"/>
      <c r="E30" s="554"/>
      <c r="F30" s="554"/>
      <c r="G30" s="554"/>
      <c r="H30" s="554"/>
      <c r="I30" s="554"/>
      <c r="J30" s="554"/>
      <c r="K30" s="554"/>
      <c r="L30" s="554"/>
      <c r="M30" s="554"/>
      <c r="N30" s="555"/>
      <c r="O30" s="79">
        <f>SUM(O4:O29)</f>
        <v>0</v>
      </c>
    </row>
    <row r="31" spans="1:15" s="10" customFormat="1" ht="15" customHeight="1" x14ac:dyDescent="0.2">
      <c r="A31" s="503" t="s">
        <v>244</v>
      </c>
      <c r="B31" s="556" t="s">
        <v>282</v>
      </c>
      <c r="C31" s="557"/>
      <c r="D31" s="557"/>
      <c r="E31" s="558"/>
      <c r="F31" s="49">
        <f>表２原油換算エネルギー使用量算定表!G33</f>
        <v>0</v>
      </c>
      <c r="G31" s="80" t="s">
        <v>246</v>
      </c>
      <c r="H31" s="81"/>
      <c r="I31" s="82"/>
      <c r="J31" s="65" t="s">
        <v>246</v>
      </c>
      <c r="K31" s="83"/>
      <c r="L31" s="38">
        <f>+F31-I31</f>
        <v>0</v>
      </c>
      <c r="M31" s="559">
        <v>0.06</v>
      </c>
      <c r="N31" s="560"/>
      <c r="O31" s="38">
        <f>ROUND(L31*M31,0)</f>
        <v>0</v>
      </c>
    </row>
    <row r="32" spans="1:15" s="10" customFormat="1" ht="15" customHeight="1" x14ac:dyDescent="0.2">
      <c r="A32" s="504"/>
      <c r="B32" s="511" t="s">
        <v>283</v>
      </c>
      <c r="C32" s="512"/>
      <c r="D32" s="512"/>
      <c r="E32" s="513"/>
      <c r="F32" s="49">
        <f>表２原油換算エネルギー使用量算定表!G34</f>
        <v>0</v>
      </c>
      <c r="G32" s="42" t="s">
        <v>246</v>
      </c>
      <c r="H32" s="84"/>
      <c r="I32" s="85"/>
      <c r="J32" s="45" t="s">
        <v>246</v>
      </c>
      <c r="K32" s="86"/>
      <c r="L32" s="87">
        <f>+F32-I32</f>
        <v>0</v>
      </c>
      <c r="M32" s="561">
        <v>5.7000000000000002E-2</v>
      </c>
      <c r="N32" s="562"/>
      <c r="O32" s="47">
        <f>ROUND(L32*M32,0)</f>
        <v>0</v>
      </c>
    </row>
    <row r="33" spans="1:22" s="10" customFormat="1" ht="15" customHeight="1" x14ac:dyDescent="0.2">
      <c r="A33" s="504"/>
      <c r="B33" s="511" t="s">
        <v>249</v>
      </c>
      <c r="C33" s="512"/>
      <c r="D33" s="512"/>
      <c r="E33" s="513"/>
      <c r="F33" s="49">
        <f>表２原油換算エネルギー使用量算定表!G35</f>
        <v>0</v>
      </c>
      <c r="G33" s="33" t="s">
        <v>246</v>
      </c>
      <c r="H33" s="84"/>
      <c r="I33" s="35"/>
      <c r="J33" s="36" t="s">
        <v>246</v>
      </c>
      <c r="K33" s="86"/>
      <c r="L33" s="87">
        <f>+F33-I33</f>
        <v>0</v>
      </c>
      <c r="M33" s="561">
        <v>5.7000000000000002E-2</v>
      </c>
      <c r="N33" s="562"/>
      <c r="O33" s="47">
        <f>ROUND(L33*M33,0)</f>
        <v>0</v>
      </c>
    </row>
    <row r="34" spans="1:22" s="10" customFormat="1" ht="15" customHeight="1" thickBot="1" x14ac:dyDescent="0.25">
      <c r="A34" s="504"/>
      <c r="B34" s="563" t="s">
        <v>250</v>
      </c>
      <c r="C34" s="564"/>
      <c r="D34" s="564"/>
      <c r="E34" s="565"/>
      <c r="F34" s="51">
        <f>表２原油換算エネルギー使用量算定表!G36</f>
        <v>0</v>
      </c>
      <c r="G34" s="52" t="s">
        <v>246</v>
      </c>
      <c r="H34" s="88"/>
      <c r="I34" s="89"/>
      <c r="J34" s="55" t="s">
        <v>246</v>
      </c>
      <c r="K34" s="83"/>
      <c r="L34" s="59">
        <f>+F34-I34</f>
        <v>0</v>
      </c>
      <c r="M34" s="566">
        <v>5.7000000000000002E-2</v>
      </c>
      <c r="N34" s="567"/>
      <c r="O34" s="59">
        <f>ROUND(L34*M34,0)</f>
        <v>0</v>
      </c>
    </row>
    <row r="35" spans="1:22" s="10" customFormat="1" ht="18.5" thickBot="1" x14ac:dyDescent="0.25">
      <c r="A35" s="505"/>
      <c r="B35" s="553" t="s">
        <v>281</v>
      </c>
      <c r="C35" s="554"/>
      <c r="D35" s="554"/>
      <c r="E35" s="554"/>
      <c r="F35" s="554"/>
      <c r="G35" s="554"/>
      <c r="H35" s="554"/>
      <c r="I35" s="554"/>
      <c r="J35" s="554"/>
      <c r="K35" s="554"/>
      <c r="L35" s="554"/>
      <c r="M35" s="554"/>
      <c r="N35" s="555"/>
      <c r="O35" s="90">
        <f>SUM(O31:O34)</f>
        <v>0</v>
      </c>
    </row>
    <row r="36" spans="1:22" s="10" customFormat="1" x14ac:dyDescent="0.2">
      <c r="A36" s="503" t="s">
        <v>251</v>
      </c>
      <c r="B36" s="568" t="s">
        <v>284</v>
      </c>
      <c r="C36" s="507"/>
      <c r="D36" s="507" t="s">
        <v>285</v>
      </c>
      <c r="E36" s="508"/>
      <c r="F36" s="569">
        <f>表２原油換算エネルギー使用量算定表!G38</f>
        <v>0</v>
      </c>
      <c r="G36" s="571" t="s">
        <v>252</v>
      </c>
      <c r="H36" s="573"/>
      <c r="I36" s="575"/>
      <c r="J36" s="577" t="s">
        <v>252</v>
      </c>
      <c r="K36" s="579"/>
      <c r="L36" s="581">
        <f>+F36</f>
        <v>0</v>
      </c>
      <c r="M36" s="91" t="s">
        <v>286</v>
      </c>
      <c r="N36" s="215">
        <v>0.45700000000000002</v>
      </c>
      <c r="O36" s="38">
        <f>ROUND(L36*N36,0)</f>
        <v>0</v>
      </c>
      <c r="Q36" s="92"/>
      <c r="R36" s="93"/>
      <c r="S36" s="93"/>
      <c r="T36" s="93"/>
      <c r="U36" s="93"/>
      <c r="V36" s="93"/>
    </row>
    <row r="37" spans="1:22" s="10" customFormat="1" x14ac:dyDescent="0.2">
      <c r="A37" s="504"/>
      <c r="B37" s="516"/>
      <c r="C37" s="517"/>
      <c r="D37" s="517"/>
      <c r="E37" s="518"/>
      <c r="F37" s="570"/>
      <c r="G37" s="572"/>
      <c r="H37" s="574"/>
      <c r="I37" s="576"/>
      <c r="J37" s="578"/>
      <c r="K37" s="580"/>
      <c r="L37" s="582"/>
      <c r="M37" s="94" t="s">
        <v>287</v>
      </c>
      <c r="N37" s="216">
        <v>0.45700000000000002</v>
      </c>
      <c r="O37" s="46">
        <f>ROUND(L36*N37,0)</f>
        <v>0</v>
      </c>
      <c r="Q37" s="93"/>
      <c r="R37" s="93"/>
      <c r="S37" s="93"/>
      <c r="T37" s="93"/>
      <c r="U37" s="93"/>
      <c r="V37" s="93"/>
    </row>
    <row r="38" spans="1:22" s="10" customFormat="1" x14ac:dyDescent="0.2">
      <c r="A38" s="504"/>
      <c r="B38" s="516"/>
      <c r="C38" s="517"/>
      <c r="D38" s="517" t="s">
        <v>288</v>
      </c>
      <c r="E38" s="518"/>
      <c r="F38" s="583">
        <f>表２原油換算エネルギー使用量算定表!G39</f>
        <v>0</v>
      </c>
      <c r="G38" s="584" t="s">
        <v>252</v>
      </c>
      <c r="H38" s="585"/>
      <c r="I38" s="586"/>
      <c r="J38" s="587" t="s">
        <v>252</v>
      </c>
      <c r="K38" s="588"/>
      <c r="L38" s="589">
        <f>+F38</f>
        <v>0</v>
      </c>
      <c r="M38" s="95" t="s">
        <v>286</v>
      </c>
      <c r="N38" s="217">
        <v>0.45700000000000002</v>
      </c>
      <c r="O38" s="47">
        <f>ROUND(L38*N38,0)</f>
        <v>0</v>
      </c>
      <c r="Q38" s="93"/>
      <c r="R38" s="93"/>
      <c r="S38" s="93"/>
      <c r="T38" s="93"/>
      <c r="U38" s="93"/>
      <c r="V38" s="93"/>
    </row>
    <row r="39" spans="1:22" s="10" customFormat="1" ht="18.5" thickBot="1" x14ac:dyDescent="0.25">
      <c r="A39" s="504"/>
      <c r="B39" s="516"/>
      <c r="C39" s="517"/>
      <c r="D39" s="517"/>
      <c r="E39" s="518"/>
      <c r="F39" s="570"/>
      <c r="G39" s="572"/>
      <c r="H39" s="574"/>
      <c r="I39" s="576"/>
      <c r="J39" s="578"/>
      <c r="K39" s="580"/>
      <c r="L39" s="582"/>
      <c r="M39" s="96" t="s">
        <v>287</v>
      </c>
      <c r="N39" s="217">
        <v>0.45700000000000002</v>
      </c>
      <c r="O39" s="87">
        <f>ROUND(L38*N39,0)</f>
        <v>0</v>
      </c>
      <c r="Q39" s="93"/>
      <c r="R39" s="93"/>
      <c r="S39" s="93"/>
      <c r="T39" s="93"/>
      <c r="U39" s="93"/>
      <c r="V39" s="93"/>
    </row>
    <row r="40" spans="1:22" s="10" customFormat="1" x14ac:dyDescent="0.2">
      <c r="A40" s="504"/>
      <c r="B40" s="568" t="s">
        <v>289</v>
      </c>
      <c r="C40" s="507"/>
      <c r="D40" s="507" t="s">
        <v>285</v>
      </c>
      <c r="E40" s="508"/>
      <c r="F40" s="569">
        <f>表２原油換算エネルギー使用量算定表!G40</f>
        <v>0</v>
      </c>
      <c r="G40" s="571" t="s">
        <v>252</v>
      </c>
      <c r="H40" s="573"/>
      <c r="I40" s="575"/>
      <c r="J40" s="577" t="s">
        <v>252</v>
      </c>
      <c r="K40" s="579"/>
      <c r="L40" s="581">
        <f>+F40</f>
        <v>0</v>
      </c>
      <c r="M40" s="91" t="s">
        <v>286</v>
      </c>
      <c r="N40" s="97"/>
      <c r="O40" s="87">
        <f>ROUND(L40*N40,0)</f>
        <v>0</v>
      </c>
      <c r="Q40" s="93"/>
      <c r="R40" s="93"/>
      <c r="S40" s="93"/>
      <c r="T40" s="93"/>
      <c r="U40" s="93"/>
      <c r="V40" s="93"/>
    </row>
    <row r="41" spans="1:22" s="10" customFormat="1" x14ac:dyDescent="0.2">
      <c r="A41" s="504"/>
      <c r="B41" s="516"/>
      <c r="C41" s="517"/>
      <c r="D41" s="517"/>
      <c r="E41" s="518"/>
      <c r="F41" s="570"/>
      <c r="G41" s="572"/>
      <c r="H41" s="574"/>
      <c r="I41" s="576"/>
      <c r="J41" s="578"/>
      <c r="K41" s="580"/>
      <c r="L41" s="582"/>
      <c r="M41" s="94" t="s">
        <v>287</v>
      </c>
      <c r="N41" s="98"/>
      <c r="O41" s="87">
        <f>ROUND(L40*N41,0)</f>
        <v>0</v>
      </c>
      <c r="Q41" s="93"/>
      <c r="R41" s="93"/>
      <c r="S41" s="93"/>
      <c r="T41" s="93"/>
      <c r="U41" s="93"/>
      <c r="V41" s="93"/>
    </row>
    <row r="42" spans="1:22" s="10" customFormat="1" x14ac:dyDescent="0.2">
      <c r="A42" s="504"/>
      <c r="B42" s="516"/>
      <c r="C42" s="517"/>
      <c r="D42" s="517" t="s">
        <v>288</v>
      </c>
      <c r="E42" s="518"/>
      <c r="F42" s="583">
        <f>表２原油換算エネルギー使用量算定表!G41</f>
        <v>0</v>
      </c>
      <c r="G42" s="584" t="s">
        <v>252</v>
      </c>
      <c r="H42" s="585"/>
      <c r="I42" s="586"/>
      <c r="J42" s="587" t="s">
        <v>252</v>
      </c>
      <c r="K42" s="588"/>
      <c r="L42" s="589">
        <f>+F42</f>
        <v>0</v>
      </c>
      <c r="M42" s="95" t="s">
        <v>286</v>
      </c>
      <c r="N42" s="99"/>
      <c r="O42" s="87">
        <f>ROUND(L42*N42,0)</f>
        <v>0</v>
      </c>
      <c r="Q42" s="93"/>
      <c r="R42" s="93"/>
      <c r="S42" s="93"/>
      <c r="T42" s="93"/>
      <c r="U42" s="93"/>
      <c r="V42" s="93"/>
    </row>
    <row r="43" spans="1:22" s="10" customFormat="1" ht="18.5" thickBot="1" x14ac:dyDescent="0.25">
      <c r="A43" s="504"/>
      <c r="B43" s="516"/>
      <c r="C43" s="517"/>
      <c r="D43" s="517"/>
      <c r="E43" s="518"/>
      <c r="F43" s="570"/>
      <c r="G43" s="572"/>
      <c r="H43" s="574"/>
      <c r="I43" s="576"/>
      <c r="J43" s="578"/>
      <c r="K43" s="580"/>
      <c r="L43" s="582"/>
      <c r="M43" s="96" t="s">
        <v>287</v>
      </c>
      <c r="N43" s="99"/>
      <c r="O43" s="87">
        <f>ROUND(L42*N43,0)</f>
        <v>0</v>
      </c>
      <c r="Q43" s="93"/>
      <c r="R43" s="93"/>
      <c r="S43" s="93"/>
      <c r="T43" s="93"/>
      <c r="U43" s="93"/>
      <c r="V43" s="93"/>
    </row>
    <row r="44" spans="1:22" s="10" customFormat="1" x14ac:dyDescent="0.2">
      <c r="A44" s="504"/>
      <c r="B44" s="568" t="s">
        <v>290</v>
      </c>
      <c r="C44" s="507"/>
      <c r="D44" s="507" t="s">
        <v>285</v>
      </c>
      <c r="E44" s="508"/>
      <c r="F44" s="569">
        <f>表２原油換算エネルギー使用量算定表!G42</f>
        <v>0</v>
      </c>
      <c r="G44" s="571" t="s">
        <v>252</v>
      </c>
      <c r="H44" s="573"/>
      <c r="I44" s="575"/>
      <c r="J44" s="577" t="s">
        <v>252</v>
      </c>
      <c r="K44" s="579"/>
      <c r="L44" s="581">
        <f>+F44</f>
        <v>0</v>
      </c>
      <c r="M44" s="91" t="s">
        <v>286</v>
      </c>
      <c r="N44" s="97"/>
      <c r="O44" s="87">
        <f>ROUND(L44*N44,0)</f>
        <v>0</v>
      </c>
      <c r="Q44" s="93"/>
      <c r="R44" s="93"/>
      <c r="S44" s="93"/>
      <c r="T44" s="93"/>
      <c r="U44" s="93"/>
      <c r="V44" s="93"/>
    </row>
    <row r="45" spans="1:22" s="10" customFormat="1" x14ac:dyDescent="0.2">
      <c r="A45" s="504"/>
      <c r="B45" s="516"/>
      <c r="C45" s="517"/>
      <c r="D45" s="517"/>
      <c r="E45" s="518"/>
      <c r="F45" s="570"/>
      <c r="G45" s="572"/>
      <c r="H45" s="574"/>
      <c r="I45" s="576"/>
      <c r="J45" s="578"/>
      <c r="K45" s="580"/>
      <c r="L45" s="582"/>
      <c r="M45" s="94" t="s">
        <v>287</v>
      </c>
      <c r="N45" s="98"/>
      <c r="O45" s="87">
        <f>ROUND(L44*N45,0)</f>
        <v>0</v>
      </c>
      <c r="Q45" s="93"/>
      <c r="R45" s="93"/>
      <c r="S45" s="93"/>
      <c r="T45" s="93"/>
      <c r="U45" s="93"/>
      <c r="V45" s="93"/>
    </row>
    <row r="46" spans="1:22" s="10" customFormat="1" x14ac:dyDescent="0.2">
      <c r="A46" s="504"/>
      <c r="B46" s="516"/>
      <c r="C46" s="517"/>
      <c r="D46" s="517" t="s">
        <v>288</v>
      </c>
      <c r="E46" s="518"/>
      <c r="F46" s="583">
        <f>表２原油換算エネルギー使用量算定表!G43</f>
        <v>0</v>
      </c>
      <c r="G46" s="584" t="s">
        <v>252</v>
      </c>
      <c r="H46" s="585"/>
      <c r="I46" s="586"/>
      <c r="J46" s="587" t="s">
        <v>252</v>
      </c>
      <c r="K46" s="588"/>
      <c r="L46" s="589">
        <f>+F46</f>
        <v>0</v>
      </c>
      <c r="M46" s="95" t="s">
        <v>286</v>
      </c>
      <c r="N46" s="99"/>
      <c r="O46" s="87">
        <f>ROUND(L46*N46,0)</f>
        <v>0</v>
      </c>
      <c r="Q46" s="93"/>
      <c r="R46" s="93"/>
      <c r="S46" s="93"/>
      <c r="T46" s="93"/>
      <c r="U46" s="93"/>
      <c r="V46" s="93"/>
    </row>
    <row r="47" spans="1:22" s="10" customFormat="1" ht="18.5" thickBot="1" x14ac:dyDescent="0.25">
      <c r="A47" s="504"/>
      <c r="B47" s="516"/>
      <c r="C47" s="517"/>
      <c r="D47" s="517"/>
      <c r="E47" s="518"/>
      <c r="F47" s="570"/>
      <c r="G47" s="572"/>
      <c r="H47" s="574"/>
      <c r="I47" s="576"/>
      <c r="J47" s="578"/>
      <c r="K47" s="580"/>
      <c r="L47" s="582"/>
      <c r="M47" s="96" t="s">
        <v>287</v>
      </c>
      <c r="N47" s="99"/>
      <c r="O47" s="87">
        <f>ROUND(L46*N47,0)</f>
        <v>0</v>
      </c>
      <c r="Q47" s="93"/>
      <c r="R47" s="93"/>
      <c r="S47" s="93"/>
      <c r="T47" s="93"/>
      <c r="U47" s="93"/>
      <c r="V47" s="93"/>
    </row>
    <row r="48" spans="1:22" s="10" customFormat="1" x14ac:dyDescent="0.2">
      <c r="A48" s="504"/>
      <c r="B48" s="568" t="s">
        <v>291</v>
      </c>
      <c r="C48" s="507"/>
      <c r="D48" s="507" t="s">
        <v>285</v>
      </c>
      <c r="E48" s="508"/>
      <c r="F48" s="569">
        <f>表２原油換算エネルギー使用量算定表!G44</f>
        <v>0</v>
      </c>
      <c r="G48" s="571" t="s">
        <v>252</v>
      </c>
      <c r="H48" s="573"/>
      <c r="I48" s="575"/>
      <c r="J48" s="577" t="s">
        <v>252</v>
      </c>
      <c r="K48" s="579"/>
      <c r="L48" s="581">
        <f>+F48</f>
        <v>0</v>
      </c>
      <c r="M48" s="91" t="s">
        <v>286</v>
      </c>
      <c r="N48" s="97"/>
      <c r="O48" s="87">
        <f>ROUND(L48*N48,0)</f>
        <v>0</v>
      </c>
      <c r="Q48" s="93"/>
      <c r="R48" s="93"/>
      <c r="S48" s="93"/>
      <c r="T48" s="93"/>
      <c r="U48" s="93"/>
      <c r="V48" s="93"/>
    </row>
    <row r="49" spans="1:22" s="10" customFormat="1" x14ac:dyDescent="0.2">
      <c r="A49" s="504"/>
      <c r="B49" s="516"/>
      <c r="C49" s="517"/>
      <c r="D49" s="517"/>
      <c r="E49" s="518"/>
      <c r="F49" s="570"/>
      <c r="G49" s="572"/>
      <c r="H49" s="574"/>
      <c r="I49" s="576"/>
      <c r="J49" s="578"/>
      <c r="K49" s="580"/>
      <c r="L49" s="582"/>
      <c r="M49" s="94" t="s">
        <v>287</v>
      </c>
      <c r="N49" s="98"/>
      <c r="O49" s="87">
        <f>ROUND(L48*N49,0)</f>
        <v>0</v>
      </c>
      <c r="Q49" s="93"/>
      <c r="R49" s="93"/>
      <c r="S49" s="93"/>
      <c r="T49" s="93"/>
      <c r="U49" s="93"/>
      <c r="V49" s="93"/>
    </row>
    <row r="50" spans="1:22" s="10" customFormat="1" x14ac:dyDescent="0.2">
      <c r="A50" s="504"/>
      <c r="B50" s="516"/>
      <c r="C50" s="517"/>
      <c r="D50" s="517" t="s">
        <v>288</v>
      </c>
      <c r="E50" s="518"/>
      <c r="F50" s="583">
        <f>表２原油換算エネルギー使用量算定表!G45</f>
        <v>0</v>
      </c>
      <c r="G50" s="584" t="s">
        <v>252</v>
      </c>
      <c r="H50" s="585"/>
      <c r="I50" s="586"/>
      <c r="J50" s="587" t="s">
        <v>252</v>
      </c>
      <c r="K50" s="588"/>
      <c r="L50" s="589">
        <f>+F50</f>
        <v>0</v>
      </c>
      <c r="M50" s="95" t="s">
        <v>286</v>
      </c>
      <c r="N50" s="99"/>
      <c r="O50" s="87">
        <f>ROUND(L50*N50,0)</f>
        <v>0</v>
      </c>
      <c r="Q50" s="93"/>
      <c r="R50" s="93"/>
      <c r="S50" s="93"/>
      <c r="T50" s="93"/>
      <c r="U50" s="93"/>
      <c r="V50" s="93"/>
    </row>
    <row r="51" spans="1:22" s="10" customFormat="1" ht="18.5" thickBot="1" x14ac:dyDescent="0.25">
      <c r="A51" s="504"/>
      <c r="B51" s="516"/>
      <c r="C51" s="517"/>
      <c r="D51" s="517"/>
      <c r="E51" s="518"/>
      <c r="F51" s="570"/>
      <c r="G51" s="572"/>
      <c r="H51" s="574"/>
      <c r="I51" s="576"/>
      <c r="J51" s="578"/>
      <c r="K51" s="580"/>
      <c r="L51" s="582"/>
      <c r="M51" s="96" t="s">
        <v>287</v>
      </c>
      <c r="N51" s="99"/>
      <c r="O51" s="87">
        <f>ROUND(L50*N51,0)</f>
        <v>0</v>
      </c>
      <c r="Q51" s="93"/>
      <c r="R51" s="93"/>
      <c r="S51" s="93"/>
      <c r="T51" s="93"/>
      <c r="U51" s="93"/>
      <c r="V51" s="93"/>
    </row>
    <row r="52" spans="1:22" s="10" customFormat="1" x14ac:dyDescent="0.2">
      <c r="A52" s="504"/>
      <c r="B52" s="568" t="s">
        <v>292</v>
      </c>
      <c r="C52" s="507"/>
      <c r="D52" s="507" t="s">
        <v>285</v>
      </c>
      <c r="E52" s="508"/>
      <c r="F52" s="569">
        <f>表２原油換算エネルギー使用量算定表!G46</f>
        <v>0</v>
      </c>
      <c r="G52" s="571" t="s">
        <v>252</v>
      </c>
      <c r="H52" s="573"/>
      <c r="I52" s="575"/>
      <c r="J52" s="577" t="s">
        <v>252</v>
      </c>
      <c r="K52" s="579"/>
      <c r="L52" s="581">
        <f>+F52</f>
        <v>0</v>
      </c>
      <c r="M52" s="91" t="s">
        <v>286</v>
      </c>
      <c r="N52" s="97"/>
      <c r="O52" s="87">
        <f>ROUND(L52*N52,0)</f>
        <v>0</v>
      </c>
      <c r="Q52" s="93"/>
      <c r="R52" s="93"/>
      <c r="S52" s="93"/>
      <c r="T52" s="93"/>
      <c r="U52" s="93"/>
      <c r="V52" s="93"/>
    </row>
    <row r="53" spans="1:22" s="10" customFormat="1" x14ac:dyDescent="0.2">
      <c r="A53" s="504"/>
      <c r="B53" s="516"/>
      <c r="C53" s="517"/>
      <c r="D53" s="517"/>
      <c r="E53" s="518"/>
      <c r="F53" s="570"/>
      <c r="G53" s="572"/>
      <c r="H53" s="574"/>
      <c r="I53" s="576"/>
      <c r="J53" s="578"/>
      <c r="K53" s="580"/>
      <c r="L53" s="582"/>
      <c r="M53" s="94" t="s">
        <v>287</v>
      </c>
      <c r="N53" s="98"/>
      <c r="O53" s="87">
        <f>ROUND(L52*N53,0)</f>
        <v>0</v>
      </c>
      <c r="Q53" s="93"/>
      <c r="R53" s="93"/>
      <c r="S53" s="93"/>
      <c r="T53" s="93"/>
      <c r="U53" s="93"/>
      <c r="V53" s="93"/>
    </row>
    <row r="54" spans="1:22" s="10" customFormat="1" x14ac:dyDescent="0.2">
      <c r="A54" s="504"/>
      <c r="B54" s="516"/>
      <c r="C54" s="517"/>
      <c r="D54" s="517" t="s">
        <v>288</v>
      </c>
      <c r="E54" s="518"/>
      <c r="F54" s="583">
        <f>表２原油換算エネルギー使用量算定表!G47</f>
        <v>0</v>
      </c>
      <c r="G54" s="584" t="s">
        <v>252</v>
      </c>
      <c r="H54" s="585"/>
      <c r="I54" s="586"/>
      <c r="J54" s="587" t="s">
        <v>252</v>
      </c>
      <c r="K54" s="588"/>
      <c r="L54" s="589">
        <f>+F54</f>
        <v>0</v>
      </c>
      <c r="M54" s="95" t="s">
        <v>286</v>
      </c>
      <c r="N54" s="99"/>
      <c r="O54" s="87">
        <f>ROUND(L54*N54,0)</f>
        <v>0</v>
      </c>
      <c r="Q54" s="93"/>
      <c r="R54" s="93"/>
      <c r="S54" s="93"/>
      <c r="T54" s="93"/>
      <c r="U54" s="93"/>
      <c r="V54" s="93"/>
    </row>
    <row r="55" spans="1:22" s="10" customFormat="1" ht="18.5" thickBot="1" x14ac:dyDescent="0.25">
      <c r="A55" s="504"/>
      <c r="B55" s="516"/>
      <c r="C55" s="517"/>
      <c r="D55" s="517"/>
      <c r="E55" s="518"/>
      <c r="F55" s="570"/>
      <c r="G55" s="572"/>
      <c r="H55" s="574"/>
      <c r="I55" s="576"/>
      <c r="J55" s="578"/>
      <c r="K55" s="580"/>
      <c r="L55" s="582"/>
      <c r="M55" s="96" t="s">
        <v>287</v>
      </c>
      <c r="N55" s="99"/>
      <c r="O55" s="87">
        <f>ROUND(L54*N55,0)</f>
        <v>0</v>
      </c>
      <c r="Q55" s="93"/>
      <c r="R55" s="93"/>
      <c r="S55" s="93"/>
      <c r="T55" s="93"/>
      <c r="U55" s="93"/>
      <c r="V55" s="93"/>
    </row>
    <row r="56" spans="1:22" s="10" customFormat="1" x14ac:dyDescent="0.2">
      <c r="A56" s="504"/>
      <c r="B56" s="568" t="s">
        <v>293</v>
      </c>
      <c r="C56" s="507"/>
      <c r="D56" s="507" t="s">
        <v>285</v>
      </c>
      <c r="E56" s="508"/>
      <c r="F56" s="569">
        <f>表２原油換算エネルギー使用量算定表!G48</f>
        <v>0</v>
      </c>
      <c r="G56" s="571" t="s">
        <v>252</v>
      </c>
      <c r="H56" s="573"/>
      <c r="I56" s="575"/>
      <c r="J56" s="577" t="s">
        <v>252</v>
      </c>
      <c r="K56" s="579"/>
      <c r="L56" s="581">
        <f>+F56</f>
        <v>0</v>
      </c>
      <c r="M56" s="91" t="s">
        <v>286</v>
      </c>
      <c r="N56" s="97"/>
      <c r="O56" s="87">
        <f>ROUND(L56*N56,0)</f>
        <v>0</v>
      </c>
      <c r="Q56" s="93"/>
      <c r="R56" s="93"/>
      <c r="S56" s="93"/>
      <c r="T56" s="93"/>
      <c r="U56" s="93"/>
      <c r="V56" s="93"/>
    </row>
    <row r="57" spans="1:22" s="10" customFormat="1" x14ac:dyDescent="0.2">
      <c r="A57" s="504"/>
      <c r="B57" s="516"/>
      <c r="C57" s="517"/>
      <c r="D57" s="517"/>
      <c r="E57" s="518"/>
      <c r="F57" s="570"/>
      <c r="G57" s="572"/>
      <c r="H57" s="574"/>
      <c r="I57" s="576"/>
      <c r="J57" s="578"/>
      <c r="K57" s="580"/>
      <c r="L57" s="582"/>
      <c r="M57" s="94" t="s">
        <v>287</v>
      </c>
      <c r="N57" s="98"/>
      <c r="O57" s="87">
        <f>ROUND(L56*N57,0)</f>
        <v>0</v>
      </c>
      <c r="Q57" s="93"/>
      <c r="R57" s="93"/>
      <c r="S57" s="93"/>
      <c r="T57" s="93"/>
      <c r="U57" s="93"/>
      <c r="V57" s="93"/>
    </row>
    <row r="58" spans="1:22" s="10" customFormat="1" x14ac:dyDescent="0.2">
      <c r="A58" s="504"/>
      <c r="B58" s="516"/>
      <c r="C58" s="517"/>
      <c r="D58" s="517" t="s">
        <v>288</v>
      </c>
      <c r="E58" s="518"/>
      <c r="F58" s="583">
        <f>表２原油換算エネルギー使用量算定表!G49</f>
        <v>0</v>
      </c>
      <c r="G58" s="584" t="s">
        <v>252</v>
      </c>
      <c r="H58" s="585"/>
      <c r="I58" s="586"/>
      <c r="J58" s="587" t="s">
        <v>252</v>
      </c>
      <c r="K58" s="588"/>
      <c r="L58" s="589">
        <f>+F58</f>
        <v>0</v>
      </c>
      <c r="M58" s="95" t="s">
        <v>286</v>
      </c>
      <c r="N58" s="99"/>
      <c r="O58" s="87">
        <f>ROUND(L58*N58,0)</f>
        <v>0</v>
      </c>
      <c r="Q58" s="93"/>
      <c r="R58" s="93"/>
      <c r="S58" s="93"/>
      <c r="T58" s="93"/>
      <c r="U58" s="93"/>
      <c r="V58" s="93"/>
    </row>
    <row r="59" spans="1:22" s="10" customFormat="1" x14ac:dyDescent="0.2">
      <c r="A59" s="504"/>
      <c r="B59" s="516"/>
      <c r="C59" s="517"/>
      <c r="D59" s="517"/>
      <c r="E59" s="518"/>
      <c r="F59" s="570"/>
      <c r="G59" s="572"/>
      <c r="H59" s="574"/>
      <c r="I59" s="576"/>
      <c r="J59" s="578"/>
      <c r="K59" s="580"/>
      <c r="L59" s="582"/>
      <c r="M59" s="96" t="s">
        <v>287</v>
      </c>
      <c r="N59" s="99"/>
      <c r="O59" s="87">
        <f>ROUND(L58*N59,0)</f>
        <v>0</v>
      </c>
      <c r="Q59" s="93"/>
      <c r="R59" s="93"/>
      <c r="S59" s="93"/>
      <c r="T59" s="93"/>
      <c r="U59" s="93"/>
      <c r="V59" s="93"/>
    </row>
    <row r="60" spans="1:22" s="10" customFormat="1" x14ac:dyDescent="0.2">
      <c r="A60" s="504"/>
      <c r="B60" s="516" t="s">
        <v>294</v>
      </c>
      <c r="C60" s="517"/>
      <c r="D60" s="545" t="s">
        <v>256</v>
      </c>
      <c r="E60" s="546"/>
      <c r="F60" s="583">
        <f>表２原油換算エネルギー使用量算定表!G50</f>
        <v>0</v>
      </c>
      <c r="G60" s="584" t="s">
        <v>252</v>
      </c>
      <c r="H60" s="585"/>
      <c r="I60" s="586"/>
      <c r="J60" s="587" t="s">
        <v>252</v>
      </c>
      <c r="K60" s="588"/>
      <c r="L60" s="589">
        <f>+F60</f>
        <v>0</v>
      </c>
      <c r="M60" s="95" t="s">
        <v>286</v>
      </c>
      <c r="N60" s="99"/>
      <c r="O60" s="87">
        <f>ROUND(L60*N60,0)</f>
        <v>0</v>
      </c>
      <c r="Q60" s="93"/>
      <c r="R60" s="93"/>
      <c r="S60" s="93"/>
      <c r="T60" s="93"/>
      <c r="U60" s="93"/>
      <c r="V60" s="93"/>
    </row>
    <row r="61" spans="1:22" s="10" customFormat="1" x14ac:dyDescent="0.2">
      <c r="A61" s="504"/>
      <c r="B61" s="610"/>
      <c r="C61" s="532"/>
      <c r="D61" s="613"/>
      <c r="E61" s="614"/>
      <c r="F61" s="570"/>
      <c r="G61" s="572"/>
      <c r="H61" s="574"/>
      <c r="I61" s="576"/>
      <c r="J61" s="578"/>
      <c r="K61" s="580"/>
      <c r="L61" s="582"/>
      <c r="M61" s="96" t="s">
        <v>287</v>
      </c>
      <c r="N61" s="99"/>
      <c r="O61" s="87">
        <f>ROUND(L60*N61,0)</f>
        <v>0</v>
      </c>
      <c r="Q61" s="93"/>
      <c r="R61" s="93"/>
      <c r="S61" s="93"/>
      <c r="T61" s="93"/>
      <c r="U61" s="93"/>
      <c r="V61" s="93"/>
    </row>
    <row r="62" spans="1:22" s="10" customFormat="1" ht="18.5" thickBot="1" x14ac:dyDescent="0.25">
      <c r="A62" s="504"/>
      <c r="B62" s="611"/>
      <c r="C62" s="612"/>
      <c r="D62" s="590" t="s">
        <v>295</v>
      </c>
      <c r="E62" s="591"/>
      <c r="F62" s="100"/>
      <c r="G62" s="80" t="s">
        <v>252</v>
      </c>
      <c r="H62" s="101"/>
      <c r="I62" s="102"/>
      <c r="J62" s="80" t="s">
        <v>252</v>
      </c>
      <c r="K62" s="103" t="s">
        <v>296</v>
      </c>
      <c r="L62" s="104">
        <f>F62-I62</f>
        <v>0</v>
      </c>
      <c r="M62" s="592"/>
      <c r="N62" s="593"/>
      <c r="O62" s="105">
        <f>ROUND(L62*M62,0)</f>
        <v>0</v>
      </c>
      <c r="Q62" s="93"/>
      <c r="R62" s="93"/>
      <c r="S62" s="93"/>
      <c r="T62" s="93"/>
      <c r="U62" s="93"/>
      <c r="V62" s="93"/>
    </row>
    <row r="63" spans="1:22" s="10" customFormat="1" x14ac:dyDescent="0.2">
      <c r="A63" s="504"/>
      <c r="B63" s="594" t="s">
        <v>297</v>
      </c>
      <c r="C63" s="595"/>
      <c r="D63" s="595"/>
      <c r="E63" s="595"/>
      <c r="F63" s="595"/>
      <c r="G63" s="595"/>
      <c r="H63" s="595"/>
      <c r="I63" s="595"/>
      <c r="J63" s="595"/>
      <c r="K63" s="595"/>
      <c r="L63" s="598" t="s">
        <v>298</v>
      </c>
      <c r="M63" s="599"/>
      <c r="N63" s="600"/>
      <c r="O63" s="106">
        <f>+O36+O38+O40+O42+O44+O46+O48+O50+O52+O54+O56+O58+O60+O62</f>
        <v>0</v>
      </c>
    </row>
    <row r="64" spans="1:22" s="10" customFormat="1" ht="18.5" thickBot="1" x14ac:dyDescent="0.25">
      <c r="A64" s="505"/>
      <c r="B64" s="596"/>
      <c r="C64" s="597"/>
      <c r="D64" s="597"/>
      <c r="E64" s="597"/>
      <c r="F64" s="597"/>
      <c r="G64" s="597"/>
      <c r="H64" s="597"/>
      <c r="I64" s="597"/>
      <c r="J64" s="597"/>
      <c r="K64" s="597"/>
      <c r="L64" s="601" t="s">
        <v>299</v>
      </c>
      <c r="M64" s="602"/>
      <c r="N64" s="603"/>
      <c r="O64" s="78">
        <f>+O37+O39+O41+O43+O45+O47+O49+O51+O53+O55+O57+O59+O61+O62</f>
        <v>0</v>
      </c>
    </row>
    <row r="65" spans="1:22" s="10" customFormat="1" x14ac:dyDescent="0.2">
      <c r="A65" s="594" t="s">
        <v>258</v>
      </c>
      <c r="B65" s="595"/>
      <c r="C65" s="595"/>
      <c r="D65" s="595"/>
      <c r="E65" s="595"/>
      <c r="F65" s="595"/>
      <c r="G65" s="595"/>
      <c r="H65" s="595"/>
      <c r="I65" s="595"/>
      <c r="J65" s="595"/>
      <c r="K65" s="595"/>
      <c r="L65" s="604" t="s">
        <v>298</v>
      </c>
      <c r="M65" s="605"/>
      <c r="N65" s="606"/>
      <c r="O65" s="107">
        <f>O30+O35+O63</f>
        <v>0</v>
      </c>
    </row>
    <row r="66" spans="1:22" s="10" customFormat="1" ht="18.5" thickBot="1" x14ac:dyDescent="0.25">
      <c r="A66" s="596"/>
      <c r="B66" s="597"/>
      <c r="C66" s="597"/>
      <c r="D66" s="597"/>
      <c r="E66" s="597"/>
      <c r="F66" s="597"/>
      <c r="G66" s="597"/>
      <c r="H66" s="597"/>
      <c r="I66" s="597"/>
      <c r="J66" s="597"/>
      <c r="K66" s="597"/>
      <c r="L66" s="607" t="s">
        <v>299</v>
      </c>
      <c r="M66" s="608"/>
      <c r="N66" s="609"/>
      <c r="O66" s="108">
        <f>O30+O35+O64</f>
        <v>0</v>
      </c>
    </row>
    <row r="67" spans="1:22" s="10" customFormat="1" ht="4.5" customHeight="1" thickBot="1" x14ac:dyDescent="0.25">
      <c r="A67" s="109"/>
      <c r="B67" s="109"/>
      <c r="C67" s="109"/>
      <c r="D67" s="109"/>
      <c r="E67" s="109"/>
      <c r="F67" s="109"/>
      <c r="G67" s="109"/>
      <c r="H67" s="109"/>
      <c r="I67" s="109"/>
      <c r="J67" s="109"/>
      <c r="K67" s="109"/>
      <c r="L67" s="109"/>
      <c r="M67" s="109"/>
      <c r="N67" s="109"/>
      <c r="O67" s="109"/>
    </row>
    <row r="68" spans="1:22" s="110" customFormat="1" ht="17.25" customHeight="1" thickBot="1" x14ac:dyDescent="0.25">
      <c r="A68" s="634" t="s">
        <v>300</v>
      </c>
      <c r="B68" s="635"/>
      <c r="C68" s="635"/>
      <c r="D68" s="635"/>
      <c r="E68" s="635"/>
      <c r="F68" s="635"/>
      <c r="G68" s="635"/>
      <c r="H68" s="635"/>
      <c r="I68" s="635"/>
      <c r="J68" s="635"/>
      <c r="K68" s="636"/>
      <c r="L68" s="634" t="s">
        <v>301</v>
      </c>
      <c r="M68" s="635"/>
      <c r="N68" s="635"/>
      <c r="O68" s="636"/>
    </row>
    <row r="69" spans="1:22" s="10" customFormat="1" x14ac:dyDescent="0.2">
      <c r="A69" s="637" t="s">
        <v>302</v>
      </c>
      <c r="B69" s="638"/>
      <c r="C69" s="638"/>
      <c r="D69" s="639"/>
      <c r="E69" s="645" t="s">
        <v>303</v>
      </c>
      <c r="F69" s="645"/>
      <c r="G69" s="645"/>
      <c r="H69" s="645"/>
      <c r="I69" s="646" t="s">
        <v>304</v>
      </c>
      <c r="J69" s="647"/>
      <c r="K69" s="647"/>
      <c r="L69" s="648">
        <f>O65</f>
        <v>0</v>
      </c>
      <c r="M69" s="649" t="e">
        <f>ROUND(M64,-INT(LOG(ABS(M64)))-1+3)</f>
        <v>#NUM!</v>
      </c>
      <c r="N69" s="650" t="e">
        <f>ROUND(N64,-INT(LOG(ABS(N64)))-1+3)</f>
        <v>#NUM!</v>
      </c>
      <c r="O69" s="111" t="s">
        <v>305</v>
      </c>
      <c r="Q69" s="615" t="s">
        <v>306</v>
      </c>
      <c r="R69" s="615"/>
      <c r="S69" s="615"/>
      <c r="T69" s="615"/>
      <c r="U69" s="615"/>
      <c r="V69" s="615"/>
    </row>
    <row r="70" spans="1:22" s="10" customFormat="1" x14ac:dyDescent="0.2">
      <c r="A70" s="640"/>
      <c r="B70" s="641"/>
      <c r="C70" s="641"/>
      <c r="D70" s="642"/>
      <c r="E70" s="623"/>
      <c r="F70" s="623"/>
      <c r="G70" s="623"/>
      <c r="H70" s="623"/>
      <c r="I70" s="616" t="s">
        <v>299</v>
      </c>
      <c r="J70" s="617"/>
      <c r="K70" s="618"/>
      <c r="L70" s="619">
        <f>O66</f>
        <v>0</v>
      </c>
      <c r="M70" s="620" t="e">
        <f>ROUND(M65,-INT(LOG(ABS(M65)))-1+3)</f>
        <v>#NUM!</v>
      </c>
      <c r="N70" s="621" t="e">
        <f>ROUND(N65,-INT(LOG(ABS(N65)))-1+3)</f>
        <v>#NUM!</v>
      </c>
      <c r="O70" s="112" t="s">
        <v>307</v>
      </c>
      <c r="Q70" s="615"/>
      <c r="R70" s="615"/>
      <c r="S70" s="615"/>
      <c r="T70" s="615"/>
      <c r="U70" s="615"/>
      <c r="V70" s="615"/>
    </row>
    <row r="71" spans="1:22" s="10" customFormat="1" x14ac:dyDescent="0.2">
      <c r="A71" s="640"/>
      <c r="B71" s="641"/>
      <c r="C71" s="641"/>
      <c r="D71" s="642"/>
      <c r="E71" s="622" t="s">
        <v>308</v>
      </c>
      <c r="F71" s="623"/>
      <c r="G71" s="623"/>
      <c r="H71" s="623"/>
      <c r="I71" s="623"/>
      <c r="J71" s="623"/>
      <c r="K71" s="624"/>
      <c r="L71" s="625"/>
      <c r="M71" s="626"/>
      <c r="N71" s="627"/>
      <c r="O71" s="112" t="s">
        <v>307</v>
      </c>
    </row>
    <row r="72" spans="1:22" s="10" customFormat="1" ht="18.5" thickBot="1" x14ac:dyDescent="0.25">
      <c r="A72" s="643"/>
      <c r="B72" s="629"/>
      <c r="C72" s="629"/>
      <c r="D72" s="644"/>
      <c r="E72" s="113"/>
      <c r="F72" s="628" t="s">
        <v>309</v>
      </c>
      <c r="G72" s="629"/>
      <c r="H72" s="629"/>
      <c r="I72" s="629"/>
      <c r="J72" s="629"/>
      <c r="K72" s="630"/>
      <c r="L72" s="631"/>
      <c r="M72" s="632"/>
      <c r="N72" s="633"/>
      <c r="O72" s="114" t="s">
        <v>307</v>
      </c>
    </row>
    <row r="73" spans="1:22" s="10" customFormat="1" ht="18.5" thickBot="1" x14ac:dyDescent="0.25">
      <c r="A73" s="651" t="s">
        <v>310</v>
      </c>
      <c r="B73" s="652"/>
      <c r="C73" s="652"/>
      <c r="D73" s="652"/>
      <c r="E73" s="652"/>
      <c r="F73" s="652"/>
      <c r="G73" s="652"/>
      <c r="H73" s="652"/>
      <c r="I73" s="652"/>
      <c r="J73" s="652"/>
      <c r="K73" s="653"/>
      <c r="L73" s="654"/>
      <c r="M73" s="655"/>
      <c r="N73" s="656"/>
      <c r="O73" s="115" t="s">
        <v>307</v>
      </c>
    </row>
    <row r="74" spans="1:22" s="10" customFormat="1" ht="18.5" thickBot="1" x14ac:dyDescent="0.25">
      <c r="A74" s="651" t="s">
        <v>311</v>
      </c>
      <c r="B74" s="652"/>
      <c r="C74" s="652"/>
      <c r="D74" s="652"/>
      <c r="E74" s="652"/>
      <c r="F74" s="652"/>
      <c r="G74" s="652"/>
      <c r="H74" s="652"/>
      <c r="I74" s="652"/>
      <c r="J74" s="652"/>
      <c r="K74" s="653"/>
      <c r="L74" s="654"/>
      <c r="M74" s="655"/>
      <c r="N74" s="656"/>
      <c r="O74" s="115" t="s">
        <v>307</v>
      </c>
      <c r="Q74" s="116"/>
      <c r="R74" s="116"/>
      <c r="S74" s="116"/>
      <c r="T74" s="116"/>
    </row>
    <row r="75" spans="1:22" s="10" customFormat="1" ht="18.5" thickBot="1" x14ac:dyDescent="0.25">
      <c r="A75" s="651" t="s">
        <v>312</v>
      </c>
      <c r="B75" s="652"/>
      <c r="C75" s="652"/>
      <c r="D75" s="652"/>
      <c r="E75" s="652"/>
      <c r="F75" s="652"/>
      <c r="G75" s="652"/>
      <c r="H75" s="652"/>
      <c r="I75" s="652"/>
      <c r="J75" s="652"/>
      <c r="K75" s="653"/>
      <c r="L75" s="654"/>
      <c r="M75" s="655"/>
      <c r="N75" s="656"/>
      <c r="O75" s="115" t="s">
        <v>307</v>
      </c>
      <c r="Q75" s="117"/>
      <c r="R75" s="116"/>
      <c r="S75" s="118"/>
      <c r="T75" s="119"/>
    </row>
    <row r="76" spans="1:22" s="10" customFormat="1" ht="18.5" thickBot="1" x14ac:dyDescent="0.25">
      <c r="A76" s="651" t="s">
        <v>313</v>
      </c>
      <c r="B76" s="652"/>
      <c r="C76" s="652"/>
      <c r="D76" s="652"/>
      <c r="E76" s="652"/>
      <c r="F76" s="652"/>
      <c r="G76" s="652"/>
      <c r="H76" s="652"/>
      <c r="I76" s="652"/>
      <c r="J76" s="652"/>
      <c r="K76" s="653"/>
      <c r="L76" s="654"/>
      <c r="M76" s="655"/>
      <c r="N76" s="656"/>
      <c r="O76" s="115" t="s">
        <v>307</v>
      </c>
      <c r="Q76" s="117"/>
      <c r="R76" s="116"/>
      <c r="S76" s="118"/>
      <c r="T76" s="119"/>
    </row>
    <row r="77" spans="1:22" s="10" customFormat="1" ht="18.5" thickBot="1" x14ac:dyDescent="0.25">
      <c r="A77" s="651" t="s">
        <v>314</v>
      </c>
      <c r="B77" s="652"/>
      <c r="C77" s="652"/>
      <c r="D77" s="652"/>
      <c r="E77" s="652"/>
      <c r="F77" s="652"/>
      <c r="G77" s="652"/>
      <c r="H77" s="652"/>
      <c r="I77" s="652"/>
      <c r="J77" s="652"/>
      <c r="K77" s="653"/>
      <c r="L77" s="654"/>
      <c r="M77" s="655"/>
      <c r="N77" s="656"/>
      <c r="O77" s="120" t="s">
        <v>307</v>
      </c>
      <c r="Q77" s="117"/>
      <c r="R77" s="116"/>
      <c r="S77" s="121"/>
      <c r="T77" s="119"/>
    </row>
    <row r="78" spans="1:22" s="10" customFormat="1" ht="18.5" thickBot="1" x14ac:dyDescent="0.25">
      <c r="A78" s="651" t="s">
        <v>315</v>
      </c>
      <c r="B78" s="652"/>
      <c r="C78" s="652"/>
      <c r="D78" s="652"/>
      <c r="E78" s="652"/>
      <c r="F78" s="652"/>
      <c r="G78" s="652"/>
      <c r="H78" s="652"/>
      <c r="I78" s="652"/>
      <c r="J78" s="652"/>
      <c r="K78" s="653"/>
      <c r="L78" s="657"/>
      <c r="M78" s="658"/>
      <c r="N78" s="659"/>
      <c r="O78" s="122" t="s">
        <v>307</v>
      </c>
      <c r="Q78" s="117"/>
      <c r="R78" s="116"/>
      <c r="S78" s="136" t="s">
        <v>330</v>
      </c>
      <c r="T78" s="119"/>
    </row>
    <row r="79" spans="1:22" s="10" customFormat="1" ht="19" thickTop="1" thickBot="1" x14ac:dyDescent="0.25">
      <c r="A79" s="637" t="s">
        <v>316</v>
      </c>
      <c r="B79" s="638"/>
      <c r="C79" s="638"/>
      <c r="D79" s="638"/>
      <c r="E79" s="638"/>
      <c r="F79" s="638"/>
      <c r="G79" s="638"/>
      <c r="H79" s="638"/>
      <c r="I79" s="646" t="s">
        <v>304</v>
      </c>
      <c r="J79" s="647"/>
      <c r="K79" s="647"/>
      <c r="L79" s="665">
        <f>L69+SUM(L71:N78)-L72</f>
        <v>0</v>
      </c>
      <c r="M79" s="666"/>
      <c r="N79" s="666"/>
      <c r="O79" s="139" t="s">
        <v>305</v>
      </c>
      <c r="Q79" s="123"/>
      <c r="R79" s="116"/>
      <c r="S79" s="135">
        <f>L79</f>
        <v>0</v>
      </c>
      <c r="T79" s="119"/>
    </row>
    <row r="80" spans="1:22" s="10" customFormat="1" ht="19" thickTop="1" thickBot="1" x14ac:dyDescent="0.25">
      <c r="A80" s="643"/>
      <c r="B80" s="629"/>
      <c r="C80" s="629"/>
      <c r="D80" s="629"/>
      <c r="E80" s="629"/>
      <c r="F80" s="629"/>
      <c r="G80" s="629"/>
      <c r="H80" s="629"/>
      <c r="I80" s="667" t="s">
        <v>317</v>
      </c>
      <c r="J80" s="668"/>
      <c r="K80" s="669"/>
      <c r="L80" s="670">
        <f>L70+SUM(L71:N78)-L72</f>
        <v>0</v>
      </c>
      <c r="M80" s="629"/>
      <c r="N80" s="629"/>
      <c r="O80" s="124" t="s">
        <v>305</v>
      </c>
      <c r="Q80" s="123"/>
      <c r="R80" s="116"/>
      <c r="S80" s="121"/>
      <c r="T80" s="119"/>
    </row>
    <row r="81" spans="1:15" s="10" customFormat="1" x14ac:dyDescent="0.2">
      <c r="A81" s="125" t="s">
        <v>318</v>
      </c>
      <c r="B81" s="671" t="s">
        <v>319</v>
      </c>
      <c r="C81" s="672"/>
      <c r="D81" s="672"/>
      <c r="E81" s="672"/>
      <c r="F81" s="672"/>
      <c r="G81" s="672"/>
      <c r="H81" s="672"/>
      <c r="I81" s="672"/>
      <c r="J81" s="672"/>
      <c r="K81" s="672"/>
      <c r="L81" s="672"/>
      <c r="M81" s="672"/>
      <c r="N81" s="672"/>
      <c r="O81" s="672"/>
    </row>
    <row r="82" spans="1:15" s="10" customFormat="1" ht="24" customHeight="1" x14ac:dyDescent="0.2">
      <c r="A82" s="125" t="s">
        <v>320</v>
      </c>
      <c r="B82" s="660" t="s">
        <v>480</v>
      </c>
      <c r="C82" s="660"/>
      <c r="D82" s="660"/>
      <c r="E82" s="660"/>
      <c r="F82" s="660"/>
      <c r="G82" s="660"/>
      <c r="H82" s="660"/>
      <c r="I82" s="660"/>
      <c r="J82" s="660"/>
      <c r="K82" s="660"/>
      <c r="L82" s="660"/>
      <c r="M82" s="660"/>
      <c r="N82" s="660"/>
      <c r="O82" s="660"/>
    </row>
    <row r="83" spans="1:15" s="10" customFormat="1" ht="24" customHeight="1" x14ac:dyDescent="0.2">
      <c r="A83" s="126"/>
      <c r="B83" s="660"/>
      <c r="C83" s="660"/>
      <c r="D83" s="660"/>
      <c r="E83" s="660"/>
      <c r="F83" s="660"/>
      <c r="G83" s="660"/>
      <c r="H83" s="660"/>
      <c r="I83" s="660"/>
      <c r="J83" s="660"/>
      <c r="K83" s="660"/>
      <c r="L83" s="660"/>
      <c r="M83" s="660"/>
      <c r="N83" s="660"/>
      <c r="O83" s="660"/>
    </row>
    <row r="84" spans="1:15" s="10" customFormat="1" ht="24" customHeight="1" x14ac:dyDescent="0.2">
      <c r="A84" s="126"/>
      <c r="B84" s="660"/>
      <c r="C84" s="660"/>
      <c r="D84" s="660"/>
      <c r="E84" s="660"/>
      <c r="F84" s="660"/>
      <c r="G84" s="660"/>
      <c r="H84" s="660"/>
      <c r="I84" s="660"/>
      <c r="J84" s="660"/>
      <c r="K84" s="660"/>
      <c r="L84" s="660"/>
      <c r="M84" s="660"/>
      <c r="N84" s="660"/>
      <c r="O84" s="660"/>
    </row>
    <row r="85" spans="1:15" s="10" customFormat="1" ht="12" customHeight="1" x14ac:dyDescent="0.2">
      <c r="A85" s="125" t="s">
        <v>321</v>
      </c>
      <c r="B85" s="661" t="s">
        <v>322</v>
      </c>
      <c r="C85" s="661"/>
      <c r="D85" s="661"/>
      <c r="E85" s="661"/>
      <c r="F85" s="661"/>
      <c r="G85" s="661"/>
      <c r="H85" s="661"/>
      <c r="I85" s="661"/>
      <c r="J85" s="661"/>
      <c r="K85" s="661"/>
      <c r="L85" s="661"/>
      <c r="M85" s="661"/>
      <c r="N85" s="661"/>
      <c r="O85" s="661"/>
    </row>
    <row r="86" spans="1:15" s="10" customFormat="1" ht="24" customHeight="1" x14ac:dyDescent="0.2">
      <c r="A86" s="127" t="s">
        <v>323</v>
      </c>
      <c r="B86" s="662" t="s">
        <v>334</v>
      </c>
      <c r="C86" s="663"/>
      <c r="D86" s="663"/>
      <c r="E86" s="663"/>
      <c r="F86" s="663"/>
      <c r="G86" s="663"/>
      <c r="H86" s="663"/>
      <c r="I86" s="663"/>
      <c r="J86" s="663"/>
      <c r="K86" s="663"/>
      <c r="L86" s="663"/>
      <c r="M86" s="663"/>
      <c r="N86" s="663"/>
      <c r="O86" s="663"/>
    </row>
    <row r="87" spans="1:15" s="10" customFormat="1" ht="15" customHeight="1" x14ac:dyDescent="0.2">
      <c r="A87" s="128" t="s">
        <v>324</v>
      </c>
      <c r="B87" s="664" t="s">
        <v>335</v>
      </c>
      <c r="C87" s="664"/>
      <c r="D87" s="664"/>
      <c r="E87" s="664"/>
      <c r="F87" s="664"/>
      <c r="G87" s="664"/>
      <c r="H87" s="664"/>
      <c r="I87" s="664"/>
      <c r="J87" s="664"/>
      <c r="K87" s="664"/>
      <c r="L87" s="664"/>
      <c r="M87" s="664"/>
      <c r="N87" s="664"/>
      <c r="O87" s="664"/>
    </row>
    <row r="88" spans="1:15" s="10" customFormat="1" ht="5.25" customHeight="1" x14ac:dyDescent="0.2">
      <c r="B88" s="664"/>
      <c r="C88" s="664"/>
      <c r="D88" s="664"/>
      <c r="E88" s="664"/>
      <c r="F88" s="664"/>
      <c r="G88" s="664"/>
      <c r="H88" s="664"/>
      <c r="I88" s="664"/>
      <c r="J88" s="664"/>
      <c r="K88" s="664"/>
      <c r="L88" s="664"/>
      <c r="M88" s="664"/>
      <c r="N88" s="664"/>
      <c r="O88" s="664"/>
    </row>
    <row r="89" spans="1:15" s="10" customFormat="1" ht="12" customHeight="1" x14ac:dyDescent="0.2">
      <c r="A89" s="128"/>
      <c r="B89" s="125"/>
      <c r="C89" s="129"/>
      <c r="D89" s="129"/>
      <c r="E89" s="129"/>
      <c r="F89" s="129"/>
      <c r="G89" s="129"/>
      <c r="H89" s="129"/>
      <c r="I89" s="129"/>
      <c r="J89" s="129"/>
      <c r="K89" s="129"/>
      <c r="L89" s="129"/>
      <c r="M89" s="129"/>
      <c r="N89" s="129"/>
      <c r="O89" s="129"/>
    </row>
  </sheetData>
  <sheetProtection password="EF93" sheet="1" formatCells="0" formatColumns="0" formatRows="0"/>
  <protectedRanges>
    <protectedRange sqref="L71:N78" name="範囲3"/>
    <protectedRange sqref="M27:N29 I31:I34 I62 N36:N37 N60:N61 N40:N41 N44:N45 N48:N49 N52:N53 N56:N57" name="範囲2"/>
    <protectedRange sqref="I4:I29" name="範囲1"/>
  </protectedRanges>
  <mergeCells count="230">
    <mergeCell ref="B82:O84"/>
    <mergeCell ref="B85:O85"/>
    <mergeCell ref="B86:O86"/>
    <mergeCell ref="B87:O88"/>
    <mergeCell ref="A79:H80"/>
    <mergeCell ref="I79:K79"/>
    <mergeCell ref="L79:N79"/>
    <mergeCell ref="I80:K80"/>
    <mergeCell ref="L80:N80"/>
    <mergeCell ref="B81:O81"/>
    <mergeCell ref="A76:K76"/>
    <mergeCell ref="L76:N76"/>
    <mergeCell ref="A77:K77"/>
    <mergeCell ref="L77:N77"/>
    <mergeCell ref="A78:K78"/>
    <mergeCell ref="L78:N78"/>
    <mergeCell ref="A73:K73"/>
    <mergeCell ref="L73:N73"/>
    <mergeCell ref="A74:K74"/>
    <mergeCell ref="L74:N74"/>
    <mergeCell ref="A75:K75"/>
    <mergeCell ref="L75:N75"/>
    <mergeCell ref="Q69:V70"/>
    <mergeCell ref="I70:K70"/>
    <mergeCell ref="L70:N70"/>
    <mergeCell ref="E71:K71"/>
    <mergeCell ref="L71:N71"/>
    <mergeCell ref="F72:K72"/>
    <mergeCell ref="L72:N72"/>
    <mergeCell ref="A68:K68"/>
    <mergeCell ref="L68:O68"/>
    <mergeCell ref="A69:D72"/>
    <mergeCell ref="E69:H70"/>
    <mergeCell ref="I69:K69"/>
    <mergeCell ref="L69:N69"/>
    <mergeCell ref="D62:E62"/>
    <mergeCell ref="M62:N62"/>
    <mergeCell ref="B63:K64"/>
    <mergeCell ref="L63:N63"/>
    <mergeCell ref="L64:N64"/>
    <mergeCell ref="A65:K66"/>
    <mergeCell ref="L65:N65"/>
    <mergeCell ref="L66:N66"/>
    <mergeCell ref="L58:L59"/>
    <mergeCell ref="B60:C62"/>
    <mergeCell ref="D60:E61"/>
    <mergeCell ref="F60:F61"/>
    <mergeCell ref="G60:G61"/>
    <mergeCell ref="H60:H61"/>
    <mergeCell ref="I60:I61"/>
    <mergeCell ref="J60:J61"/>
    <mergeCell ref="K60:K61"/>
    <mergeCell ref="L60:L61"/>
    <mergeCell ref="B56:C59"/>
    <mergeCell ref="D58:E59"/>
    <mergeCell ref="F58:F59"/>
    <mergeCell ref="G58:G59"/>
    <mergeCell ref="H58:H59"/>
    <mergeCell ref="I58:I59"/>
    <mergeCell ref="J58:J59"/>
    <mergeCell ref="K58:K59"/>
    <mergeCell ref="D56:E57"/>
    <mergeCell ref="F56:F57"/>
    <mergeCell ref="G56:G57"/>
    <mergeCell ref="H56:H57"/>
    <mergeCell ref="I56:I57"/>
    <mergeCell ref="G54:G55"/>
    <mergeCell ref="H54:H55"/>
    <mergeCell ref="I54:I55"/>
    <mergeCell ref="J54:J55"/>
    <mergeCell ref="K54:K55"/>
    <mergeCell ref="J56:J57"/>
    <mergeCell ref="K56:K57"/>
    <mergeCell ref="F54:F55"/>
    <mergeCell ref="L56:L57"/>
    <mergeCell ref="I48:I49"/>
    <mergeCell ref="J48:J49"/>
    <mergeCell ref="K48:K49"/>
    <mergeCell ref="L48:L49"/>
    <mergeCell ref="B44:C47"/>
    <mergeCell ref="K50:K51"/>
    <mergeCell ref="L50:L51"/>
    <mergeCell ref="B52:C55"/>
    <mergeCell ref="D52:E53"/>
    <mergeCell ref="F52:F53"/>
    <mergeCell ref="G52:G53"/>
    <mergeCell ref="H52:H53"/>
    <mergeCell ref="I52:I53"/>
    <mergeCell ref="J52:J53"/>
    <mergeCell ref="K52:K53"/>
    <mergeCell ref="D50:E51"/>
    <mergeCell ref="F50:F51"/>
    <mergeCell ref="G50:G51"/>
    <mergeCell ref="H50:H51"/>
    <mergeCell ref="I50:I51"/>
    <mergeCell ref="J50:J51"/>
    <mergeCell ref="L52:L53"/>
    <mergeCell ref="D54:E55"/>
    <mergeCell ref="L54:L55"/>
    <mergeCell ref="L40:L41"/>
    <mergeCell ref="D42:E43"/>
    <mergeCell ref="F42:F43"/>
    <mergeCell ref="G42:G43"/>
    <mergeCell ref="H42:H43"/>
    <mergeCell ref="I42:I43"/>
    <mergeCell ref="J42:J43"/>
    <mergeCell ref="K42:K43"/>
    <mergeCell ref="L42:L43"/>
    <mergeCell ref="L44:L45"/>
    <mergeCell ref="D46:E47"/>
    <mergeCell ref="F46:F47"/>
    <mergeCell ref="G46:G47"/>
    <mergeCell ref="H46:H47"/>
    <mergeCell ref="I46:I47"/>
    <mergeCell ref="J46:J47"/>
    <mergeCell ref="K46:K47"/>
    <mergeCell ref="D44:E45"/>
    <mergeCell ref="F44:F45"/>
    <mergeCell ref="G44:G45"/>
    <mergeCell ref="H44:H45"/>
    <mergeCell ref="I44:I45"/>
    <mergeCell ref="L46:L47"/>
    <mergeCell ref="L36:L37"/>
    <mergeCell ref="D38:E39"/>
    <mergeCell ref="F38:F39"/>
    <mergeCell ref="G38:G39"/>
    <mergeCell ref="H38:H39"/>
    <mergeCell ref="I38:I39"/>
    <mergeCell ref="J38:J39"/>
    <mergeCell ref="K38:K39"/>
    <mergeCell ref="L38:L39"/>
    <mergeCell ref="A36:A64"/>
    <mergeCell ref="B36:C39"/>
    <mergeCell ref="D36:E37"/>
    <mergeCell ref="F36:F37"/>
    <mergeCell ref="G36:G37"/>
    <mergeCell ref="H36:H37"/>
    <mergeCell ref="I36:I37"/>
    <mergeCell ref="J36:J37"/>
    <mergeCell ref="K36:K37"/>
    <mergeCell ref="B40:C43"/>
    <mergeCell ref="D40:E41"/>
    <mergeCell ref="F40:F41"/>
    <mergeCell ref="G40:G41"/>
    <mergeCell ref="H40:H41"/>
    <mergeCell ref="I40:I41"/>
    <mergeCell ref="J40:J41"/>
    <mergeCell ref="K40:K41"/>
    <mergeCell ref="J44:J45"/>
    <mergeCell ref="K44:K45"/>
    <mergeCell ref="B48:C51"/>
    <mergeCell ref="D48:E49"/>
    <mergeCell ref="F48:F49"/>
    <mergeCell ref="G48:G49"/>
    <mergeCell ref="H48:H49"/>
    <mergeCell ref="B30:N30"/>
    <mergeCell ref="A31:A35"/>
    <mergeCell ref="B31:E31"/>
    <mergeCell ref="M31:N31"/>
    <mergeCell ref="B32:E32"/>
    <mergeCell ref="M32:N32"/>
    <mergeCell ref="B33:E33"/>
    <mergeCell ref="M33:N33"/>
    <mergeCell ref="B34:E34"/>
    <mergeCell ref="M34:N34"/>
    <mergeCell ref="B35:N35"/>
    <mergeCell ref="B24:E24"/>
    <mergeCell ref="M24:N24"/>
    <mergeCell ref="B25:E25"/>
    <mergeCell ref="M25:N25"/>
    <mergeCell ref="B26:C29"/>
    <mergeCell ref="D26:E26"/>
    <mergeCell ref="M26:N26"/>
    <mergeCell ref="D27:E27"/>
    <mergeCell ref="M27:N27"/>
    <mergeCell ref="D28:E28"/>
    <mergeCell ref="M28:N28"/>
    <mergeCell ref="D29:E29"/>
    <mergeCell ref="M29:N29"/>
    <mergeCell ref="B23:E23"/>
    <mergeCell ref="M23:N23"/>
    <mergeCell ref="B18:C20"/>
    <mergeCell ref="D18:E18"/>
    <mergeCell ref="M18:N18"/>
    <mergeCell ref="D19:E19"/>
    <mergeCell ref="M19:N19"/>
    <mergeCell ref="D20:E20"/>
    <mergeCell ref="M20:N20"/>
    <mergeCell ref="B16:C17"/>
    <mergeCell ref="D16:E16"/>
    <mergeCell ref="M16:N16"/>
    <mergeCell ref="D17:E17"/>
    <mergeCell ref="M17:N17"/>
    <mergeCell ref="B21:E21"/>
    <mergeCell ref="M21:N21"/>
    <mergeCell ref="B22:E22"/>
    <mergeCell ref="M22:N22"/>
    <mergeCell ref="B9:E9"/>
    <mergeCell ref="M9:N9"/>
    <mergeCell ref="B10:E10"/>
    <mergeCell ref="M10:N10"/>
    <mergeCell ref="B14:C15"/>
    <mergeCell ref="D14:E14"/>
    <mergeCell ref="M14:N14"/>
    <mergeCell ref="D15:E15"/>
    <mergeCell ref="M15:N15"/>
    <mergeCell ref="Q2:V3"/>
    <mergeCell ref="A4:A30"/>
    <mergeCell ref="B4:E4"/>
    <mergeCell ref="M4:N4"/>
    <mergeCell ref="B5:E5"/>
    <mergeCell ref="M5:N5"/>
    <mergeCell ref="B6:E6"/>
    <mergeCell ref="M6:N6"/>
    <mergeCell ref="B7:E7"/>
    <mergeCell ref="M7:N7"/>
    <mergeCell ref="A2:E3"/>
    <mergeCell ref="F2:H2"/>
    <mergeCell ref="I2:K2"/>
    <mergeCell ref="L2:L3"/>
    <mergeCell ref="M2:N3"/>
    <mergeCell ref="O2:O3"/>
    <mergeCell ref="B11:E11"/>
    <mergeCell ref="M11:N11"/>
    <mergeCell ref="B12:E12"/>
    <mergeCell ref="M12:N12"/>
    <mergeCell ref="B13:E13"/>
    <mergeCell ref="M13:N13"/>
    <mergeCell ref="B8:E8"/>
    <mergeCell ref="M8:N8"/>
  </mergeCells>
  <phoneticPr fontId="5"/>
  <dataValidations count="2">
    <dataValidation type="decimal" operator="greaterThan" allowBlank="1" showInputMessage="1" showErrorMessage="1" sqref="I4:I29 M27:N29 I31:I34 I62" xr:uid="{432BE3DA-4DD2-41D7-9739-19C79B68C216}">
      <formula1>0</formula1>
    </dataValidation>
    <dataValidation type="decimal" operator="greaterThanOrEqual" allowBlank="1" showInputMessage="1" showErrorMessage="1" sqref="N41:N61 N40" xr:uid="{4D8B1372-9B15-4A18-8946-FAE2A1927E3B}">
      <formula1>0</formula1>
    </dataValidation>
  </dataValidations>
  <pageMargins left="0.7" right="0.7" top="0.75" bottom="0.75" header="0.3" footer="0.3"/>
  <pageSetup paperSize="9" scale="86" fitToHeight="0" orientation="portrait" r:id="rId1"/>
  <rowBreaks count="1" manualBreakCount="1">
    <brk id="49"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1EF96F-C066-4C41-80E7-26D8BA262E83}">
  <sheetPr>
    <tabColor theme="5"/>
  </sheetPr>
  <dimension ref="A1:F14"/>
  <sheetViews>
    <sheetView view="pageBreakPreview" zoomScale="92" zoomScaleNormal="80" zoomScaleSheetLayoutView="92" workbookViewId="0">
      <selection activeCell="D9" sqref="D9"/>
    </sheetView>
  </sheetViews>
  <sheetFormatPr defaultRowHeight="18" x14ac:dyDescent="0.2"/>
  <cols>
    <col min="1" max="1" width="2.08984375" style="208" customWidth="1"/>
    <col min="2" max="2" width="4.7265625" style="208" customWidth="1"/>
    <col min="3" max="3" width="43.36328125" style="208" customWidth="1"/>
    <col min="4" max="4" width="43.6328125" style="208" customWidth="1"/>
    <col min="5" max="5" width="3.6328125" style="208" customWidth="1"/>
    <col min="6" max="16384" width="8.7265625" style="208"/>
  </cols>
  <sheetData>
    <row r="1" spans="1:6" ht="13.5" customHeight="1" x14ac:dyDescent="0.2">
      <c r="A1" s="678" t="s">
        <v>368</v>
      </c>
      <c r="B1" s="678"/>
      <c r="C1" s="678"/>
      <c r="D1" s="678"/>
    </row>
    <row r="2" spans="1:6" ht="13.5" customHeight="1" thickBot="1" x14ac:dyDescent="0.25"/>
    <row r="3" spans="1:6" s="209" customFormat="1" ht="18.5" thickBot="1" x14ac:dyDescent="0.25">
      <c r="B3" s="679" t="s">
        <v>389</v>
      </c>
      <c r="C3" s="680"/>
      <c r="D3" s="210" t="s">
        <v>369</v>
      </c>
    </row>
    <row r="4" spans="1:6" ht="40" customHeight="1" thickTop="1" x14ac:dyDescent="0.2">
      <c r="B4" s="681" t="s">
        <v>390</v>
      </c>
      <c r="C4" s="682"/>
      <c r="D4" s="140"/>
      <c r="F4" s="208" t="s">
        <v>210</v>
      </c>
    </row>
    <row r="5" spans="1:6" ht="40" customHeight="1" x14ac:dyDescent="0.2">
      <c r="B5" s="683" t="s">
        <v>370</v>
      </c>
      <c r="C5" s="684"/>
      <c r="D5" s="141"/>
    </row>
    <row r="6" spans="1:6" ht="40" customHeight="1" thickBot="1" x14ac:dyDescent="0.25">
      <c r="B6" s="685" t="s">
        <v>391</v>
      </c>
      <c r="C6" s="686"/>
      <c r="D6" s="142"/>
    </row>
    <row r="7" spans="1:6" ht="40" customHeight="1" thickTop="1" thickBot="1" x14ac:dyDescent="0.25">
      <c r="B7" s="687" t="s">
        <v>371</v>
      </c>
      <c r="C7" s="688"/>
      <c r="D7" s="211">
        <f>SUM(D4:D6)</f>
        <v>0</v>
      </c>
    </row>
    <row r="8" spans="1:6" ht="40" customHeight="1" thickBot="1" x14ac:dyDescent="0.25">
      <c r="B8" s="673" t="s">
        <v>372</v>
      </c>
      <c r="C8" s="674"/>
      <c r="D8" s="211">
        <f>表３温室効果ガス排出量算定表!L72</f>
        <v>0</v>
      </c>
    </row>
    <row r="9" spans="1:6" ht="40" customHeight="1" thickBot="1" x14ac:dyDescent="0.25">
      <c r="B9" s="675" t="s">
        <v>373</v>
      </c>
      <c r="C9" s="676"/>
      <c r="D9" s="212">
        <f>表３温室効果ガス排出量算定表!L80</f>
        <v>0</v>
      </c>
    </row>
    <row r="10" spans="1:6" ht="40" customHeight="1" thickBot="1" x14ac:dyDescent="0.25">
      <c r="B10" s="675" t="s">
        <v>374</v>
      </c>
      <c r="C10" s="676"/>
      <c r="D10" s="212">
        <f>+D9-D8-D7</f>
        <v>0</v>
      </c>
    </row>
    <row r="12" spans="1:6" x14ac:dyDescent="0.2">
      <c r="B12" s="213" t="s">
        <v>318</v>
      </c>
      <c r="C12" s="677" t="s">
        <v>375</v>
      </c>
      <c r="D12" s="677"/>
    </row>
    <row r="13" spans="1:6" ht="13.5" customHeight="1" x14ac:dyDescent="0.2">
      <c r="B13" s="213"/>
      <c r="C13" s="677"/>
      <c r="D13" s="677"/>
    </row>
    <row r="14" spans="1:6" ht="13.5" customHeight="1" x14ac:dyDescent="0.2">
      <c r="B14" s="213" t="s">
        <v>320</v>
      </c>
      <c r="C14" s="214" t="s">
        <v>376</v>
      </c>
    </row>
  </sheetData>
  <sheetProtection password="EF93" sheet="1" formatCells="0" formatColumns="0" formatRows="0"/>
  <protectedRanges>
    <protectedRange sqref="D4:D6" name="範囲1_1"/>
  </protectedRanges>
  <mergeCells count="10">
    <mergeCell ref="B8:C8"/>
    <mergeCell ref="B9:C9"/>
    <mergeCell ref="B10:C10"/>
    <mergeCell ref="C12:D13"/>
    <mergeCell ref="A1:D1"/>
    <mergeCell ref="B3:C3"/>
    <mergeCell ref="B4:C4"/>
    <mergeCell ref="B5:C5"/>
    <mergeCell ref="B6:C6"/>
    <mergeCell ref="B7:C7"/>
  </mergeCells>
  <phoneticPr fontId="5"/>
  <pageMargins left="0.43307086614173229" right="0.23622047244094491"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26884-B1D0-4C23-9B23-F1A9CDF29725}">
  <sheetPr codeName="Sheet3">
    <pageSetUpPr fitToPage="1"/>
  </sheetPr>
  <dimension ref="A1:CO4"/>
  <sheetViews>
    <sheetView zoomScaleNormal="100" workbookViewId="0">
      <selection activeCell="F21" sqref="F21"/>
    </sheetView>
  </sheetViews>
  <sheetFormatPr defaultRowHeight="12.5" x14ac:dyDescent="0.2"/>
  <cols>
    <col min="1" max="1" width="10.54296875" customWidth="1"/>
    <col min="2" max="4" width="12.54296875" customWidth="1"/>
    <col min="5" max="5" width="15.7265625" bestFit="1" customWidth="1"/>
    <col min="7" max="7" width="12.54296875" customWidth="1"/>
    <col min="11" max="12" width="10.54296875" customWidth="1"/>
    <col min="14" max="14" width="12.54296875" customWidth="1"/>
    <col min="15" max="15" width="10.54296875" customWidth="1"/>
    <col min="16" max="16" width="12.54296875" customWidth="1"/>
    <col min="17" max="18" width="16.6328125" customWidth="1"/>
    <col min="19" max="19" width="10.54296875" customWidth="1"/>
    <col min="20" max="20" width="12" customWidth="1"/>
    <col min="21" max="21" width="15.81640625" customWidth="1"/>
    <col min="22" max="22" width="10.90625" customWidth="1"/>
    <col min="23" max="23" width="16.6328125" customWidth="1"/>
    <col min="24" max="32" width="17.7265625" customWidth="1"/>
    <col min="33" max="38" width="20.6328125" customWidth="1"/>
    <col min="39" max="44" width="16.6328125" customWidth="1"/>
    <col min="45" max="47" width="18.7265625" customWidth="1"/>
    <col min="48" max="48" width="14.6328125" customWidth="1"/>
    <col min="49" max="62" width="18.7265625" customWidth="1"/>
    <col min="63" max="63" width="13.6328125" customWidth="1"/>
    <col min="64" max="65" width="17.7265625" customWidth="1"/>
    <col min="66" max="66" width="13.6328125" customWidth="1"/>
    <col min="67" max="68" width="17.7265625" customWidth="1"/>
    <col min="69" max="70" width="13.6328125" customWidth="1"/>
    <col min="71" max="71" width="17.7265625" customWidth="1"/>
    <col min="72" max="72" width="13.6328125" customWidth="1"/>
    <col min="73" max="73" width="17.7265625" customWidth="1"/>
    <col min="74" max="75" width="13.6328125" customWidth="1"/>
    <col min="76" max="76" width="17.7265625" customWidth="1"/>
    <col min="77" max="77" width="13.6328125" customWidth="1"/>
    <col min="78" max="90" width="10.54296875" customWidth="1"/>
  </cols>
  <sheetData>
    <row r="1" spans="1:93" x14ac:dyDescent="0.2">
      <c r="B1" s="690" t="s">
        <v>183</v>
      </c>
      <c r="C1" s="691"/>
      <c r="D1" s="691"/>
      <c r="E1" s="691"/>
      <c r="F1" s="691"/>
      <c r="G1" s="691"/>
      <c r="H1" s="691"/>
      <c r="I1" s="691"/>
      <c r="J1" s="691"/>
      <c r="K1" s="691"/>
      <c r="L1" s="691"/>
      <c r="M1" s="691"/>
      <c r="N1" s="691"/>
      <c r="O1" s="691"/>
      <c r="P1" s="691"/>
      <c r="Q1" s="691"/>
      <c r="R1" s="696" t="s">
        <v>195</v>
      </c>
      <c r="S1" s="696"/>
      <c r="T1" s="696"/>
      <c r="U1" s="696"/>
      <c r="V1" s="696"/>
      <c r="W1" s="696"/>
      <c r="X1" s="696"/>
      <c r="Y1" s="696"/>
      <c r="Z1" s="696"/>
      <c r="AA1" s="696"/>
      <c r="AB1" s="696"/>
      <c r="AC1" s="696"/>
      <c r="AD1" s="696"/>
      <c r="AE1" s="696"/>
      <c r="AF1" s="696"/>
      <c r="AG1" s="696"/>
      <c r="AH1" s="696"/>
      <c r="AI1" s="696"/>
      <c r="AJ1" s="696"/>
      <c r="AK1" s="696"/>
      <c r="AL1" s="696"/>
      <c r="AM1" s="696"/>
      <c r="AN1" s="696"/>
      <c r="AO1" s="696"/>
      <c r="AP1" s="696"/>
      <c r="AQ1" s="696"/>
      <c r="AR1" s="696"/>
      <c r="AS1" s="696"/>
      <c r="AT1" s="696"/>
      <c r="AU1" s="696"/>
      <c r="AV1" s="696"/>
      <c r="AW1" s="696"/>
      <c r="AX1" s="696"/>
      <c r="AY1" s="696"/>
      <c r="AZ1" s="696"/>
      <c r="BA1" s="696"/>
      <c r="BB1" s="696"/>
      <c r="BC1" s="696"/>
      <c r="BD1" s="696"/>
      <c r="BE1" s="696"/>
      <c r="BF1" s="696"/>
      <c r="BG1" s="696"/>
      <c r="BH1" s="696"/>
      <c r="BI1" s="696"/>
      <c r="BJ1" s="696"/>
      <c r="BK1" s="696"/>
      <c r="BL1" s="696"/>
      <c r="BM1" s="696"/>
      <c r="BN1" s="696"/>
      <c r="BO1" s="696"/>
      <c r="BP1" s="696"/>
      <c r="BQ1" s="696"/>
      <c r="BR1" s="696"/>
      <c r="BS1" s="696"/>
      <c r="BT1" s="696"/>
      <c r="BU1" s="696"/>
      <c r="BV1" s="696"/>
      <c r="BW1" s="696"/>
      <c r="BX1" s="696"/>
      <c r="BY1" s="696"/>
      <c r="BZ1" s="696"/>
      <c r="CA1" s="698" t="s">
        <v>406</v>
      </c>
      <c r="CB1" s="699"/>
      <c r="CC1" s="699"/>
      <c r="CD1" s="699"/>
      <c r="CE1" s="699"/>
      <c r="CF1" s="699"/>
      <c r="CG1" s="699"/>
      <c r="CH1" s="699"/>
      <c r="CI1" s="699"/>
      <c r="CJ1" s="699"/>
      <c r="CK1" s="699"/>
      <c r="CL1" s="700"/>
      <c r="CM1" s="689" t="s">
        <v>405</v>
      </c>
      <c r="CN1" s="689"/>
      <c r="CO1" s="689"/>
    </row>
    <row r="2" spans="1:93" x14ac:dyDescent="0.2">
      <c r="B2" s="8"/>
      <c r="C2" s="8"/>
      <c r="D2" s="8"/>
      <c r="E2" s="8"/>
      <c r="F2" s="8"/>
      <c r="G2" s="8"/>
      <c r="H2" s="8"/>
      <c r="I2" s="692" t="s">
        <v>331</v>
      </c>
      <c r="J2" s="692"/>
      <c r="K2" s="8"/>
      <c r="L2" s="692" t="s">
        <v>182</v>
      </c>
      <c r="M2" s="692"/>
      <c r="N2" s="692"/>
      <c r="O2" s="692"/>
      <c r="P2" s="692"/>
      <c r="Q2" s="692"/>
      <c r="R2" s="6"/>
      <c r="T2" s="693" t="s">
        <v>184</v>
      </c>
      <c r="U2" s="693"/>
      <c r="V2" s="693"/>
      <c r="W2" s="693"/>
      <c r="X2" s="694" t="s">
        <v>408</v>
      </c>
      <c r="Y2" s="695"/>
      <c r="Z2" s="695"/>
      <c r="AA2" s="694" t="s">
        <v>407</v>
      </c>
      <c r="AB2" s="695"/>
      <c r="AC2" s="695"/>
      <c r="AD2" s="694" t="s">
        <v>409</v>
      </c>
      <c r="AE2" s="695"/>
      <c r="AF2" s="695"/>
      <c r="AG2" s="694" t="s">
        <v>189</v>
      </c>
      <c r="AH2" s="695"/>
      <c r="AI2" s="695"/>
      <c r="AJ2" s="695"/>
      <c r="AK2" s="293"/>
      <c r="AL2" s="294"/>
      <c r="AM2" s="694" t="s">
        <v>190</v>
      </c>
      <c r="AN2" s="695"/>
      <c r="AO2" s="695"/>
      <c r="AP2" s="695"/>
      <c r="AQ2" s="695"/>
      <c r="AR2" s="697"/>
      <c r="AS2" s="694" t="s">
        <v>191</v>
      </c>
      <c r="AT2" s="695"/>
      <c r="AU2" s="695"/>
      <c r="AV2" s="7" t="s">
        <v>355</v>
      </c>
      <c r="AW2" s="694" t="s">
        <v>192</v>
      </c>
      <c r="AX2" s="695"/>
      <c r="AY2" s="695"/>
      <c r="AZ2" s="695"/>
      <c r="BA2" s="695"/>
      <c r="BB2" s="695"/>
      <c r="BC2" s="695"/>
      <c r="BD2" s="695"/>
      <c r="BE2" s="695"/>
      <c r="BF2" s="695"/>
      <c r="BG2" s="695"/>
      <c r="BH2" s="697"/>
      <c r="BI2" s="694" t="s">
        <v>356</v>
      </c>
      <c r="BJ2" s="697"/>
      <c r="BK2" s="693" t="s">
        <v>193</v>
      </c>
      <c r="BL2" s="693"/>
      <c r="BM2" s="693"/>
      <c r="BN2" s="693"/>
      <c r="BO2" s="693"/>
      <c r="BP2" s="693"/>
      <c r="BQ2" s="693"/>
      <c r="BR2" s="693"/>
      <c r="BS2" s="693"/>
      <c r="BT2" s="694" t="s">
        <v>194</v>
      </c>
      <c r="BU2" s="695"/>
      <c r="BV2" s="695"/>
      <c r="BW2" s="695"/>
      <c r="BX2" s="695"/>
      <c r="BY2" s="695"/>
      <c r="CA2" s="698" t="s">
        <v>325</v>
      </c>
      <c r="CB2" s="699"/>
      <c r="CC2" s="699"/>
      <c r="CD2" s="699"/>
      <c r="CE2" s="699"/>
      <c r="CF2" s="699"/>
      <c r="CG2" s="699"/>
      <c r="CH2" s="699"/>
      <c r="CI2" s="699"/>
      <c r="CJ2" s="699"/>
      <c r="CK2" s="699"/>
      <c r="CL2" s="700"/>
      <c r="CM2" s="689"/>
      <c r="CN2" s="689"/>
      <c r="CO2" s="689"/>
    </row>
    <row r="3" spans="1:93" x14ac:dyDescent="0.2">
      <c r="A3" s="133" t="s">
        <v>196</v>
      </c>
      <c r="B3" s="133" t="s">
        <v>410</v>
      </c>
      <c r="C3" s="133" t="s">
        <v>357</v>
      </c>
      <c r="D3" s="133" t="s">
        <v>358</v>
      </c>
      <c r="E3" s="132" t="s">
        <v>175</v>
      </c>
      <c r="F3" s="133" t="s">
        <v>177</v>
      </c>
      <c r="G3" s="133" t="s">
        <v>178</v>
      </c>
      <c r="H3" s="133" t="s">
        <v>5</v>
      </c>
      <c r="I3" s="137" t="s">
        <v>179</v>
      </c>
      <c r="J3" s="137" t="s">
        <v>180</v>
      </c>
      <c r="K3" s="133" t="s">
        <v>181</v>
      </c>
      <c r="L3" s="133" t="s">
        <v>7</v>
      </c>
      <c r="M3" s="133" t="s">
        <v>8</v>
      </c>
      <c r="N3" s="133" t="s">
        <v>10</v>
      </c>
      <c r="O3" s="133" t="s">
        <v>11</v>
      </c>
      <c r="P3" s="133" t="s">
        <v>12</v>
      </c>
      <c r="Q3" s="133" t="s">
        <v>13</v>
      </c>
      <c r="R3" s="133" t="s">
        <v>411</v>
      </c>
      <c r="S3" s="133" t="s">
        <v>412</v>
      </c>
      <c r="T3" s="133" t="s">
        <v>185</v>
      </c>
      <c r="U3" s="133" t="s">
        <v>186</v>
      </c>
      <c r="V3" s="133" t="s">
        <v>187</v>
      </c>
      <c r="W3" s="133" t="s">
        <v>188</v>
      </c>
      <c r="X3" s="133" t="s">
        <v>413</v>
      </c>
      <c r="Y3" s="133" t="s">
        <v>438</v>
      </c>
      <c r="Z3" s="133" t="s">
        <v>439</v>
      </c>
      <c r="AA3" s="133" t="s">
        <v>414</v>
      </c>
      <c r="AB3" s="133" t="s">
        <v>440</v>
      </c>
      <c r="AC3" s="133" t="s">
        <v>441</v>
      </c>
      <c r="AD3" s="133" t="s">
        <v>415</v>
      </c>
      <c r="AE3" s="133" t="s">
        <v>442</v>
      </c>
      <c r="AF3" s="133" t="s">
        <v>443</v>
      </c>
      <c r="AG3" s="133" t="s">
        <v>444</v>
      </c>
      <c r="AH3" s="133" t="s">
        <v>445</v>
      </c>
      <c r="AI3" s="133" t="s">
        <v>481</v>
      </c>
      <c r="AJ3" s="133" t="s">
        <v>446</v>
      </c>
      <c r="AK3" s="133" t="s">
        <v>482</v>
      </c>
      <c r="AL3" s="133" t="s">
        <v>483</v>
      </c>
      <c r="AM3" s="133" t="s">
        <v>416</v>
      </c>
      <c r="AN3" s="133" t="s">
        <v>447</v>
      </c>
      <c r="AO3" s="133" t="s">
        <v>448</v>
      </c>
      <c r="AP3" s="133" t="s">
        <v>449</v>
      </c>
      <c r="AQ3" s="133" t="s">
        <v>450</v>
      </c>
      <c r="AR3" s="133" t="s">
        <v>451</v>
      </c>
      <c r="AS3" s="133" t="s">
        <v>452</v>
      </c>
      <c r="AT3" s="133" t="s">
        <v>454</v>
      </c>
      <c r="AU3" s="133" t="s">
        <v>453</v>
      </c>
      <c r="AV3" s="133" t="s">
        <v>479</v>
      </c>
      <c r="AW3" s="133" t="s">
        <v>417</v>
      </c>
      <c r="AX3" s="133" t="s">
        <v>418</v>
      </c>
      <c r="AY3" s="133" t="s">
        <v>455</v>
      </c>
      <c r="AZ3" s="133" t="s">
        <v>419</v>
      </c>
      <c r="BA3" s="133" t="s">
        <v>456</v>
      </c>
      <c r="BB3" s="133" t="s">
        <v>457</v>
      </c>
      <c r="BC3" s="133" t="s">
        <v>420</v>
      </c>
      <c r="BD3" s="133" t="s">
        <v>458</v>
      </c>
      <c r="BE3" s="133" t="s">
        <v>459</v>
      </c>
      <c r="BF3" s="133" t="s">
        <v>421</v>
      </c>
      <c r="BG3" s="133" t="s">
        <v>460</v>
      </c>
      <c r="BH3" s="133" t="s">
        <v>461</v>
      </c>
      <c r="BI3" s="133" t="s">
        <v>462</v>
      </c>
      <c r="BJ3" s="133" t="s">
        <v>463</v>
      </c>
      <c r="BK3" s="133" t="s">
        <v>464</v>
      </c>
      <c r="BL3" s="133" t="s">
        <v>465</v>
      </c>
      <c r="BM3" s="133" t="s">
        <v>466</v>
      </c>
      <c r="BN3" s="133" t="s">
        <v>467</v>
      </c>
      <c r="BO3" s="133" t="s">
        <v>468</v>
      </c>
      <c r="BP3" s="133" t="s">
        <v>469</v>
      </c>
      <c r="BQ3" s="133" t="s">
        <v>470</v>
      </c>
      <c r="BR3" s="133" t="s">
        <v>471</v>
      </c>
      <c r="BS3" s="133" t="s">
        <v>472</v>
      </c>
      <c r="BT3" s="133" t="s">
        <v>473</v>
      </c>
      <c r="BU3" s="133" t="s">
        <v>474</v>
      </c>
      <c r="BV3" s="133" t="s">
        <v>475</v>
      </c>
      <c r="BW3" s="133" t="s">
        <v>476</v>
      </c>
      <c r="BX3" s="133" t="s">
        <v>477</v>
      </c>
      <c r="BY3" s="133" t="s">
        <v>478</v>
      </c>
      <c r="BZ3" s="134" t="s">
        <v>422</v>
      </c>
      <c r="CA3" t="s">
        <v>423</v>
      </c>
      <c r="CB3" s="145" t="s">
        <v>424</v>
      </c>
      <c r="CC3" s="145" t="s">
        <v>425</v>
      </c>
      <c r="CD3" s="145" t="s">
        <v>426</v>
      </c>
      <c r="CE3" s="145" t="s">
        <v>427</v>
      </c>
      <c r="CF3" s="145" t="s">
        <v>428</v>
      </c>
      <c r="CG3" s="145" t="s">
        <v>429</v>
      </c>
      <c r="CH3" s="145" t="s">
        <v>430</v>
      </c>
      <c r="CI3" s="145" t="s">
        <v>431</v>
      </c>
      <c r="CJ3" s="145" t="s">
        <v>432</v>
      </c>
      <c r="CK3" s="145" t="s">
        <v>433</v>
      </c>
      <c r="CL3" s="145" t="s">
        <v>434</v>
      </c>
      <c r="CM3" s="145" t="s">
        <v>435</v>
      </c>
      <c r="CN3" s="145" t="s">
        <v>436</v>
      </c>
      <c r="CO3" s="145" t="s">
        <v>437</v>
      </c>
    </row>
    <row r="4" spans="1:93" x14ac:dyDescent="0.2">
      <c r="A4" s="130" t="s">
        <v>197</v>
      </c>
      <c r="B4" s="130" t="str">
        <f>IF(様式第１号!L14=0,"-",様式第１号!L14)</f>
        <v>-</v>
      </c>
      <c r="C4" s="130">
        <f>様式第１号!K4</f>
        <v>5</v>
      </c>
      <c r="D4" s="130">
        <f>様式第１号!Q5</f>
        <v>0</v>
      </c>
      <c r="E4" s="146">
        <f>様式第１号!O8</f>
        <v>0</v>
      </c>
      <c r="F4" s="130">
        <f>様式第１号!L15</f>
        <v>0</v>
      </c>
      <c r="G4" s="130">
        <f>様式第１号!L18</f>
        <v>0</v>
      </c>
      <c r="H4" s="130">
        <f>様式第１号!L19</f>
        <v>0</v>
      </c>
      <c r="I4" s="130">
        <f>様式第１号!E35</f>
        <v>0</v>
      </c>
      <c r="J4" s="130" t="str">
        <f>様式第１号!E39</f>
        <v>先に大分類を選択して下さい</v>
      </c>
      <c r="K4" s="130" t="str">
        <f>IF(様式第１号!C43=0,"-",様式第１号!C43)</f>
        <v>-</v>
      </c>
      <c r="L4" s="130">
        <f>様式第１号!H48</f>
        <v>0</v>
      </c>
      <c r="M4" s="130">
        <f>様式第１号!H49</f>
        <v>0</v>
      </c>
      <c r="N4" s="130">
        <f>様式第１号!H51</f>
        <v>0</v>
      </c>
      <c r="O4" s="130">
        <f>様式第１号!H52</f>
        <v>0</v>
      </c>
      <c r="P4" s="130">
        <f>様式第１号!H53</f>
        <v>0</v>
      </c>
      <c r="Q4" s="130">
        <f>様式第１号!H54</f>
        <v>0</v>
      </c>
      <c r="R4" s="130" t="str">
        <f>IF(別紙1!C3=0,"-",別紙1!C3)</f>
        <v>-</v>
      </c>
      <c r="S4" s="130" t="str">
        <f>IF(別紙1!C6=0,"-",別紙1!C6)</f>
        <v>-</v>
      </c>
      <c r="T4" s="130" t="b">
        <v>0</v>
      </c>
      <c r="U4" s="130" t="b">
        <v>0</v>
      </c>
      <c r="V4" s="130" t="b">
        <v>0</v>
      </c>
      <c r="W4" s="130" t="b">
        <v>0</v>
      </c>
      <c r="X4" s="130">
        <f>別紙1!H26</f>
        <v>0</v>
      </c>
      <c r="Y4" s="130">
        <f>別紙1!L26</f>
        <v>0</v>
      </c>
      <c r="Z4" s="130">
        <f>別紙1!P26</f>
        <v>0</v>
      </c>
      <c r="AA4" s="130">
        <f>別紙1!H29</f>
        <v>0</v>
      </c>
      <c r="AB4" s="130">
        <f>別紙1!L29</f>
        <v>0</v>
      </c>
      <c r="AC4" s="130">
        <f>別紙1!P29</f>
        <v>0</v>
      </c>
      <c r="AD4" s="130">
        <f>別紙1!H32</f>
        <v>0</v>
      </c>
      <c r="AE4" s="130">
        <f>別紙1!L32</f>
        <v>0</v>
      </c>
      <c r="AF4" s="130">
        <f>別紙1!P32</f>
        <v>0</v>
      </c>
      <c r="AG4" s="130">
        <f>別紙1!H35</f>
        <v>0</v>
      </c>
      <c r="AH4" s="130">
        <f>別紙1!L35</f>
        <v>0</v>
      </c>
      <c r="AI4" s="130" t="str">
        <f>別紙1!L37</f>
        <v/>
      </c>
      <c r="AJ4" s="130">
        <f>別紙1!P35</f>
        <v>0</v>
      </c>
      <c r="AK4" s="130" t="str">
        <f>別紙1!P37</f>
        <v/>
      </c>
      <c r="AL4" s="130">
        <f>別紙1!U35</f>
        <v>0</v>
      </c>
      <c r="AM4" s="130" t="str">
        <f>IF(別紙1!F38=0,"-",別紙1!F38)</f>
        <v>-</v>
      </c>
      <c r="AN4" s="130" t="str">
        <f>別紙1!I38</f>
        <v>（単位を記入）</v>
      </c>
      <c r="AO4" s="130" t="str">
        <f>IF(別紙1!J38=0,"-",別紙1!J38)</f>
        <v>-</v>
      </c>
      <c r="AP4" s="130" t="str">
        <f>別紙1!M38</f>
        <v>（単位を記入）</v>
      </c>
      <c r="AQ4" s="130" t="str">
        <f>IF(別紙1!N38=0,"-",別紙1!N38)</f>
        <v>-</v>
      </c>
      <c r="AR4" s="130" t="str">
        <f>別紙1!Q38</f>
        <v>（単位を記入）</v>
      </c>
      <c r="AS4" s="130" t="str">
        <f>IF(別紙1!H39="","-",別紙1!H39)</f>
        <v>-</v>
      </c>
      <c r="AT4" s="130" t="str">
        <f>IF(別紙1!L39="","-",別紙1!L39)</f>
        <v>-</v>
      </c>
      <c r="AU4" s="130" t="str">
        <f>IF(別紙1!P39="","-",別紙1!P39)</f>
        <v>-</v>
      </c>
      <c r="AV4" s="130" t="str">
        <f>IF(別紙1!F42=0,"-",別紙1!F42)</f>
        <v>-</v>
      </c>
      <c r="AW4" s="130">
        <f>別紙1!G48</f>
        <v>0</v>
      </c>
      <c r="AX4" s="289" t="str">
        <f>IF(別紙1!K48="","0",別紙1!K48)</f>
        <v>0</v>
      </c>
      <c r="AY4" s="130">
        <f>別紙1!O48</f>
        <v>0</v>
      </c>
      <c r="AZ4" s="130">
        <f>別紙1!G49</f>
        <v>0</v>
      </c>
      <c r="BA4" s="289" t="str">
        <f>IF(別紙1!K49="","0",別紙1!K49)</f>
        <v>0</v>
      </c>
      <c r="BB4" s="130">
        <f>別紙1!O49</f>
        <v>0</v>
      </c>
      <c r="BC4" s="130">
        <f>別紙1!G50</f>
        <v>0</v>
      </c>
      <c r="BD4" s="289" t="str">
        <f>IF(別紙1!K50="","0",別紙1!K50)</f>
        <v>0</v>
      </c>
      <c r="BE4" s="130">
        <f>別紙1!O50</f>
        <v>0</v>
      </c>
      <c r="BF4" s="289" t="str">
        <f>IF(別紙1!G51="","0",別紙1!G51)</f>
        <v>0</v>
      </c>
      <c r="BG4" s="289" t="str">
        <f>IF(別紙1!K51="","0",別紙1!K51)</f>
        <v>0</v>
      </c>
      <c r="BH4" s="289" t="str">
        <f>IF(別紙1!O51="","0",別紙1!O51)</f>
        <v>0</v>
      </c>
      <c r="BI4" s="130">
        <f>別紙1!L54</f>
        <v>0</v>
      </c>
      <c r="BJ4" s="130">
        <f>別紙1!L55</f>
        <v>0</v>
      </c>
      <c r="BK4" s="130" t="str">
        <f>IF(別紙1!E58=0,"-",別紙1!E58)</f>
        <v>-</v>
      </c>
      <c r="BL4" s="130" t="str">
        <f>IF(別紙1!H58=0,"-",別紙1!H58)</f>
        <v>-</v>
      </c>
      <c r="BM4" s="130" t="str">
        <f>IF(別紙1!M58=0,"-",別紙1!M58)</f>
        <v>-</v>
      </c>
      <c r="BN4" s="130" t="str">
        <f>IF(別紙1!E60=0,"-",別紙1!E60)</f>
        <v>-</v>
      </c>
      <c r="BO4" s="130" t="str">
        <f>IF(別紙1!H60=0,"-",別紙1!H60)</f>
        <v>-</v>
      </c>
      <c r="BP4" s="130" t="str">
        <f>IF(別紙1!M60=0,"-",別紙1!M60)</f>
        <v>-</v>
      </c>
      <c r="BQ4" s="130" t="str">
        <f>IF(別紙1!E62=0,"-",別紙1!E62)</f>
        <v>-</v>
      </c>
      <c r="BR4" s="130" t="str">
        <f>IF(別紙1!H62=0,"-",別紙1!H62)</f>
        <v>-</v>
      </c>
      <c r="BS4" s="130" t="str">
        <f>IF(別紙1!M62=0,"-",別紙1!M62)</f>
        <v>-</v>
      </c>
      <c r="BT4" s="130" t="str">
        <f>IF(別紙1!E64=0,"-",別紙1!E64)</f>
        <v>-</v>
      </c>
      <c r="BU4" s="130" t="str">
        <f>IF(別紙1!H64=0,"-",別紙1!H64)</f>
        <v>-</v>
      </c>
      <c r="BV4" s="130" t="str">
        <f>IF(別紙1!E66=0,"-",別紙1!E66)</f>
        <v>-</v>
      </c>
      <c r="BW4" s="130" t="str">
        <f>IF(別紙1!H66=0,"-",別紙1!H66)</f>
        <v>-</v>
      </c>
      <c r="BX4" s="130" t="str">
        <f>IF(別紙1!E68=0,"-",別紙1!E68)</f>
        <v>-</v>
      </c>
      <c r="BY4" s="130" t="str">
        <f>IF(別紙1!H68=0,"-",別紙1!H68)</f>
        <v>-</v>
      </c>
      <c r="BZ4" s="131" t="str">
        <f>IF(別紙1!C71=0,"-",別紙1!C71)</f>
        <v>-</v>
      </c>
      <c r="CA4">
        <f>表３温室効果ガス排出量算定表!L79</f>
        <v>0</v>
      </c>
      <c r="CB4" s="144">
        <f>表３温室効果ガス排出量算定表!L80</f>
        <v>0</v>
      </c>
      <c r="CC4" s="144">
        <f>表３温室効果ガス排出量算定表!L69</f>
        <v>0</v>
      </c>
      <c r="CD4" s="144">
        <f>表３温室効果ガス排出量算定表!L70</f>
        <v>0</v>
      </c>
      <c r="CE4" s="144">
        <f>表３温室効果ガス排出量算定表!L71</f>
        <v>0</v>
      </c>
      <c r="CF4" s="144">
        <f>表３温室効果ガス排出量算定表!L72</f>
        <v>0</v>
      </c>
      <c r="CG4" s="144">
        <f>表３温室効果ガス排出量算定表!L73</f>
        <v>0</v>
      </c>
      <c r="CH4" s="144">
        <f>表３温室効果ガス排出量算定表!L74</f>
        <v>0</v>
      </c>
      <c r="CI4" s="144">
        <f>表３温室効果ガス排出量算定表!L75</f>
        <v>0</v>
      </c>
      <c r="CJ4" s="144">
        <f>表３温室効果ガス排出量算定表!L76</f>
        <v>0</v>
      </c>
      <c r="CK4" s="144">
        <f>表３温室効果ガス排出量算定表!L77</f>
        <v>0</v>
      </c>
      <c r="CL4" s="144">
        <f>表３温室効果ガス排出量算定表!L78</f>
        <v>0</v>
      </c>
      <c r="CM4" s="144">
        <f>'表６　控除後排出量算定表'!D4</f>
        <v>0</v>
      </c>
      <c r="CN4" s="144">
        <f>'表６　控除後排出量算定表'!D5</f>
        <v>0</v>
      </c>
      <c r="CO4" s="144">
        <f>'表６　控除後排出量算定表'!D6</f>
        <v>0</v>
      </c>
    </row>
  </sheetData>
  <mergeCells count="18">
    <mergeCell ref="CA2:CL2"/>
    <mergeCell ref="AM2:AR2"/>
    <mergeCell ref="CM1:CO2"/>
    <mergeCell ref="B1:Q1"/>
    <mergeCell ref="L2:Q2"/>
    <mergeCell ref="BK2:BS2"/>
    <mergeCell ref="BT2:BY2"/>
    <mergeCell ref="T2:W2"/>
    <mergeCell ref="R1:BZ1"/>
    <mergeCell ref="I2:J2"/>
    <mergeCell ref="BI2:BJ2"/>
    <mergeCell ref="AW2:BH2"/>
    <mergeCell ref="AS2:AU2"/>
    <mergeCell ref="X2:Z2"/>
    <mergeCell ref="AA2:AC2"/>
    <mergeCell ref="AD2:AF2"/>
    <mergeCell ref="AG2:AJ2"/>
    <mergeCell ref="CA1:CL1"/>
  </mergeCells>
  <phoneticPr fontId="5"/>
  <conditionalFormatting sqref="BI2:BZ2 B2:X2 AA2 AD2 AG2 AM2 AS2 AV2:AW2">
    <cfRule type="expression" priority="1">
      <formula>MOD(COLUMN(),2)=0</formula>
    </cfRule>
  </conditionalFormatting>
  <pageMargins left="0.7" right="0.7" top="0.75" bottom="0.75" header="0.3" footer="0.3"/>
  <pageSetup paperSize="9" scale="10" fitToHeight="0"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F7B01-C9C1-4B6D-9044-19E0BBE27A46}">
  <sheetPr codeName="Sheet6"/>
  <dimension ref="A1:T31"/>
  <sheetViews>
    <sheetView topLeftCell="A4" zoomScale="70" zoomScaleNormal="70" workbookViewId="0">
      <selection activeCell="H32" sqref="H32"/>
    </sheetView>
  </sheetViews>
  <sheetFormatPr defaultRowHeight="12.5" x14ac:dyDescent="0.2"/>
  <cols>
    <col min="1" max="1" width="14.1796875" customWidth="1"/>
  </cols>
  <sheetData>
    <row r="1" spans="1:20" x14ac:dyDescent="0.2">
      <c r="A1" s="3" t="s">
        <v>134</v>
      </c>
      <c r="B1" s="3" t="s">
        <v>142</v>
      </c>
      <c r="C1" s="1" t="s">
        <v>135</v>
      </c>
      <c r="D1" s="1" t="s">
        <v>143</v>
      </c>
      <c r="E1" s="1" t="s">
        <v>144</v>
      </c>
      <c r="F1" s="1" t="s">
        <v>145</v>
      </c>
      <c r="G1" s="1" t="s">
        <v>146</v>
      </c>
      <c r="H1" s="1" t="s">
        <v>147</v>
      </c>
      <c r="I1" s="1" t="s">
        <v>148</v>
      </c>
      <c r="J1" s="1" t="s">
        <v>149</v>
      </c>
      <c r="K1" s="1" t="s">
        <v>150</v>
      </c>
      <c r="L1" s="1" t="s">
        <v>151</v>
      </c>
      <c r="M1" s="1" t="s">
        <v>153</v>
      </c>
      <c r="N1" s="1" t="s">
        <v>154</v>
      </c>
      <c r="O1" s="1" t="s">
        <v>155</v>
      </c>
      <c r="P1" s="1" t="s">
        <v>156</v>
      </c>
      <c r="Q1" s="1" t="s">
        <v>157</v>
      </c>
      <c r="R1" s="1" t="s">
        <v>158</v>
      </c>
      <c r="S1" s="1" t="s">
        <v>159</v>
      </c>
      <c r="T1" s="1" t="s">
        <v>160</v>
      </c>
    </row>
    <row r="2" spans="1:20" x14ac:dyDescent="0.2">
      <c r="A2" s="4" t="s">
        <v>42</v>
      </c>
      <c r="B2" s="4" t="s">
        <v>44</v>
      </c>
      <c r="D2" t="s">
        <v>46</v>
      </c>
      <c r="E2" t="s">
        <v>49</v>
      </c>
      <c r="F2" t="s">
        <v>73</v>
      </c>
      <c r="G2" t="s">
        <v>77</v>
      </c>
      <c r="H2" t="s">
        <v>82</v>
      </c>
      <c r="I2" t="s">
        <v>90</v>
      </c>
      <c r="J2" t="s">
        <v>101</v>
      </c>
      <c r="K2" t="s">
        <v>104</v>
      </c>
      <c r="L2" t="s">
        <v>152</v>
      </c>
      <c r="M2" t="s">
        <v>110</v>
      </c>
      <c r="N2" t="s">
        <v>113</v>
      </c>
      <c r="O2" t="s">
        <v>116</v>
      </c>
      <c r="P2" t="s">
        <v>117</v>
      </c>
      <c r="Q2" t="s">
        <v>120</v>
      </c>
      <c r="R2" t="s">
        <v>122</v>
      </c>
      <c r="S2" t="s">
        <v>131</v>
      </c>
      <c r="T2" t="s">
        <v>133</v>
      </c>
    </row>
    <row r="3" spans="1:20" x14ac:dyDescent="0.2">
      <c r="A3" s="5" t="s">
        <v>43</v>
      </c>
      <c r="B3" s="5" t="s">
        <v>45</v>
      </c>
      <c r="C3" t="s">
        <v>136</v>
      </c>
      <c r="D3" t="s">
        <v>47</v>
      </c>
      <c r="E3" t="s">
        <v>50</v>
      </c>
      <c r="F3" t="s">
        <v>74</v>
      </c>
      <c r="G3" t="s">
        <v>78</v>
      </c>
      <c r="H3" t="s">
        <v>83</v>
      </c>
      <c r="I3" t="s">
        <v>91</v>
      </c>
      <c r="J3" t="s">
        <v>102</v>
      </c>
      <c r="K3" t="s">
        <v>105</v>
      </c>
      <c r="L3" t="s">
        <v>107</v>
      </c>
      <c r="M3" t="s">
        <v>111</v>
      </c>
      <c r="N3" t="s">
        <v>114</v>
      </c>
      <c r="O3" t="s">
        <v>137</v>
      </c>
      <c r="P3" t="s">
        <v>118</v>
      </c>
      <c r="Q3" t="s">
        <v>121</v>
      </c>
      <c r="R3" t="s">
        <v>123</v>
      </c>
      <c r="S3" t="s">
        <v>132</v>
      </c>
    </row>
    <row r="4" spans="1:20" x14ac:dyDescent="0.2">
      <c r="A4" s="2"/>
      <c r="B4" s="2"/>
      <c r="D4" t="s">
        <v>48</v>
      </c>
      <c r="E4" t="s">
        <v>51</v>
      </c>
      <c r="F4" t="s">
        <v>75</v>
      </c>
      <c r="G4" t="s">
        <v>79</v>
      </c>
      <c r="H4" t="s">
        <v>84</v>
      </c>
      <c r="I4" t="s">
        <v>92</v>
      </c>
      <c r="J4" t="s">
        <v>138</v>
      </c>
      <c r="K4" t="s">
        <v>106</v>
      </c>
      <c r="L4" t="s">
        <v>108</v>
      </c>
      <c r="M4" t="s">
        <v>112</v>
      </c>
      <c r="N4" t="s">
        <v>115</v>
      </c>
      <c r="P4" t="s">
        <v>119</v>
      </c>
      <c r="R4" t="s">
        <v>124</v>
      </c>
    </row>
    <row r="5" spans="1:20" x14ac:dyDescent="0.2">
      <c r="A5" s="2"/>
      <c r="B5" s="2"/>
      <c r="E5" t="s">
        <v>52</v>
      </c>
      <c r="F5" t="s">
        <v>76</v>
      </c>
      <c r="G5" t="s">
        <v>80</v>
      </c>
      <c r="H5" t="s">
        <v>85</v>
      </c>
      <c r="I5" t="s">
        <v>139</v>
      </c>
      <c r="J5" t="s">
        <v>140</v>
      </c>
      <c r="L5" t="s">
        <v>109</v>
      </c>
      <c r="R5" t="s">
        <v>125</v>
      </c>
    </row>
    <row r="6" spans="1:20" x14ac:dyDescent="0.2">
      <c r="E6" t="s">
        <v>53</v>
      </c>
      <c r="G6" t="s">
        <v>81</v>
      </c>
      <c r="H6" t="s">
        <v>86</v>
      </c>
      <c r="I6" t="s">
        <v>93</v>
      </c>
      <c r="J6" t="s">
        <v>103</v>
      </c>
      <c r="R6" t="s">
        <v>126</v>
      </c>
    </row>
    <row r="7" spans="1:20" x14ac:dyDescent="0.2">
      <c r="E7" t="s">
        <v>54</v>
      </c>
      <c r="H7" t="s">
        <v>87</v>
      </c>
      <c r="I7" t="s">
        <v>94</v>
      </c>
      <c r="J7" t="s">
        <v>141</v>
      </c>
      <c r="R7" t="s">
        <v>127</v>
      </c>
    </row>
    <row r="8" spans="1:20" x14ac:dyDescent="0.2">
      <c r="E8" t="s">
        <v>55</v>
      </c>
      <c r="H8" t="s">
        <v>88</v>
      </c>
      <c r="I8" t="s">
        <v>95</v>
      </c>
      <c r="R8" t="s">
        <v>128</v>
      </c>
    </row>
    <row r="9" spans="1:20" x14ac:dyDescent="0.2">
      <c r="E9" t="s">
        <v>56</v>
      </c>
      <c r="H9" t="s">
        <v>89</v>
      </c>
      <c r="I9" t="s">
        <v>96</v>
      </c>
      <c r="R9" t="s">
        <v>129</v>
      </c>
    </row>
    <row r="10" spans="1:20" x14ac:dyDescent="0.2">
      <c r="E10" t="s">
        <v>57</v>
      </c>
      <c r="I10" t="s">
        <v>97</v>
      </c>
      <c r="R10" t="s">
        <v>130</v>
      </c>
    </row>
    <row r="11" spans="1:20" x14ac:dyDescent="0.2">
      <c r="E11" t="s">
        <v>58</v>
      </c>
      <c r="I11" t="s">
        <v>98</v>
      </c>
    </row>
    <row r="12" spans="1:20" x14ac:dyDescent="0.2">
      <c r="E12" t="s">
        <v>59</v>
      </c>
      <c r="I12" t="s">
        <v>99</v>
      </c>
    </row>
    <row r="13" spans="1:20" x14ac:dyDescent="0.2">
      <c r="E13" t="s">
        <v>60</v>
      </c>
      <c r="I13" t="s">
        <v>100</v>
      </c>
    </row>
    <row r="14" spans="1:20" x14ac:dyDescent="0.2">
      <c r="E14" t="s">
        <v>61</v>
      </c>
    </row>
    <row r="15" spans="1:20" x14ac:dyDescent="0.2">
      <c r="E15" t="s">
        <v>62</v>
      </c>
    </row>
    <row r="16" spans="1:20" x14ac:dyDescent="0.2">
      <c r="E16" t="s">
        <v>63</v>
      </c>
    </row>
    <row r="17" spans="1:5" x14ac:dyDescent="0.2">
      <c r="E17" t="s">
        <v>64</v>
      </c>
    </row>
    <row r="18" spans="1:5" x14ac:dyDescent="0.2">
      <c r="E18" t="s">
        <v>65</v>
      </c>
    </row>
    <row r="19" spans="1:5" x14ac:dyDescent="0.2">
      <c r="E19" t="s">
        <v>66</v>
      </c>
    </row>
    <row r="20" spans="1:5" x14ac:dyDescent="0.2">
      <c r="E20" t="s">
        <v>67</v>
      </c>
    </row>
    <row r="21" spans="1:5" x14ac:dyDescent="0.2">
      <c r="E21" t="s">
        <v>68</v>
      </c>
    </row>
    <row r="22" spans="1:5" x14ac:dyDescent="0.2">
      <c r="E22" t="s">
        <v>69</v>
      </c>
    </row>
    <row r="23" spans="1:5" x14ac:dyDescent="0.2">
      <c r="E23" t="s">
        <v>70</v>
      </c>
    </row>
    <row r="24" spans="1:5" x14ac:dyDescent="0.2">
      <c r="E24" t="s">
        <v>71</v>
      </c>
    </row>
    <row r="25" spans="1:5" x14ac:dyDescent="0.2">
      <c r="E25" t="s">
        <v>72</v>
      </c>
    </row>
    <row r="30" spans="1:5" x14ac:dyDescent="0.2">
      <c r="A30" t="s">
        <v>336</v>
      </c>
    </row>
    <row r="31" spans="1:5" x14ac:dyDescent="0.2">
      <c r="A31" t="s">
        <v>337</v>
      </c>
    </row>
  </sheetData>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26</vt:i4>
      </vt:variant>
    </vt:vector>
  </HeadingPairs>
  <TitlesOfParts>
    <vt:vector size="33" baseType="lpstr">
      <vt:lpstr>様式第１号</vt:lpstr>
      <vt:lpstr>別紙1</vt:lpstr>
      <vt:lpstr>表２原油換算エネルギー使用量算定表</vt:lpstr>
      <vt:lpstr>表３温室効果ガス排出量算定表</vt:lpstr>
      <vt:lpstr>表６　控除後排出量算定表</vt:lpstr>
      <vt:lpstr>(変更不可)取りまとめ用シート</vt:lpstr>
      <vt:lpstr>産業分類表</vt:lpstr>
      <vt:lpstr>A農業・林業</vt:lpstr>
      <vt:lpstr>B漁業</vt:lpstr>
      <vt:lpstr>C鉱業・採石業・砂利採取業</vt:lpstr>
      <vt:lpstr>D建設業</vt:lpstr>
      <vt:lpstr>E製造業</vt:lpstr>
      <vt:lpstr>F電気・ガス・熱供給・水道業</vt:lpstr>
      <vt:lpstr>G情報通信業</vt:lpstr>
      <vt:lpstr>H運輸業・郵便業</vt:lpstr>
      <vt:lpstr>I卸売業・小売業</vt:lpstr>
      <vt:lpstr>J銀行業</vt:lpstr>
      <vt:lpstr>K不動産業・物品賃貸業</vt:lpstr>
      <vt:lpstr>L学術研究・専門・技術サービス業</vt:lpstr>
      <vt:lpstr>M宿泊業・飲食サービス業</vt:lpstr>
      <vt:lpstr>N生活関連サービス業・娯楽業</vt:lpstr>
      <vt:lpstr>O教育・学習支援業</vt:lpstr>
      <vt:lpstr>表２原油換算エネルギー使用量算定表!Print_Area</vt:lpstr>
      <vt:lpstr>表３温室効果ガス排出量算定表!Print_Area</vt:lpstr>
      <vt:lpstr>'表６　控除後排出量算定表'!Print_Area</vt:lpstr>
      <vt:lpstr>別紙1!Print_Area</vt:lpstr>
      <vt:lpstr>様式第１号!Print_Area</vt:lpstr>
      <vt:lpstr>P医療・福祉</vt:lpstr>
      <vt:lpstr>Q複合サービス事業</vt:lpstr>
      <vt:lpstr>Rサービス業等</vt:lpstr>
      <vt:lpstr>S公務</vt:lpstr>
      <vt:lpstr>その他</vt:lpstr>
      <vt:lpstr>大分類</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排出削減計画書・再エネ導入計画書</dc:title>
  <dc:creator/>
  <cp:lastModifiedBy/>
  <dcterms:created xsi:type="dcterms:W3CDTF">2022-05-31T23:52:48Z</dcterms:created>
  <dcterms:modified xsi:type="dcterms:W3CDTF">2023-03-28T07:07:30Z</dcterms:modified>
</cp:coreProperties>
</file>