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filterPrivacy="1" codeName="ThisWorkbook"/>
  <xr:revisionPtr revIDLastSave="0" documentId="13_ncr:1_{49D53BAF-D539-4A0D-BA72-4435AEE90ADB}" xr6:coauthVersionLast="36" xr6:coauthVersionMax="36" xr10:uidLastSave="{00000000-0000-0000-0000-000000000000}"/>
  <bookViews>
    <workbookView xWindow="0" yWindow="0" windowWidth="19200" windowHeight="6860" tabRatio="915" xr2:uid="{8876705A-78AD-4D72-8218-0F18AB5445A8}"/>
  </bookViews>
  <sheets>
    <sheet name="留意事項" sheetId="15" r:id="rId1"/>
    <sheet name="一括印刷" sheetId="13" r:id="rId2"/>
    <sheet name="入力シート1(共通)" sheetId="8" r:id="rId3"/>
    <sheet name="入力シート2(県外在住者のみ回答)" sheetId="11" r:id="rId4"/>
    <sheet name="Sheet1" sheetId="9" state="hidden" r:id="rId5"/>
    <sheet name="Sheet2" sheetId="14" state="hidden" r:id="rId6"/>
    <sheet name="１　申請書" sheetId="2" r:id="rId7"/>
    <sheet name="２　参考様式第２号" sheetId="5" r:id="rId8"/>
    <sheet name="参考様式第1-2号、県参考様式第1-2号 " sheetId="1" r:id="rId9"/>
    <sheet name="群馬県外在住の方向けの誓約書　" sheetId="12" r:id="rId10"/>
    <sheet name="預金通帳等貼付台紙" sheetId="3" r:id="rId11"/>
    <sheet name="注文票貼付台紙" sheetId="4" r:id="rId12"/>
    <sheet name="領収書・請求書貼付台紙" sheetId="6" r:id="rId13"/>
  </sheets>
  <definedNames>
    <definedName name="_xlnm.Print_Area" localSheetId="6">'１　申請書'!$A$3:$K$96</definedName>
    <definedName name="_xlnm.Print_Area" localSheetId="7">'２　参考様式第２号'!$A$1:$J$44</definedName>
    <definedName name="_xlnm.Print_Area" localSheetId="9">'群馬県外在住の方向けの誓約書　'!$A$1:$K$40</definedName>
    <definedName name="_xlnm.Print_Area" localSheetId="8">'参考様式第1-2号、県参考様式第1-2号 '!$A$2:$P$114</definedName>
    <definedName name="_xlnm.Print_Area" localSheetId="11">注文票貼付台紙!$A$1:$K$56</definedName>
    <definedName name="_xlnm.Print_Area" localSheetId="10">預金通帳等貼付台紙!$A$1:$K$57</definedName>
    <definedName name="_xlnm.Print_Area" localSheetId="0">留意事項!$A$1:$K$230</definedName>
    <definedName name="_xlnm.Print_Area" localSheetId="12">領収書・請求書貼付台紙!$A$1:$K$56</definedName>
    <definedName name="_xlnm.Print_Titles" localSheetId="8">'参考様式第1-2号、県参考様式第1-2号 '!$5:$7</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 i="2" l="1"/>
  <c r="J6" i="14"/>
  <c r="H10" i="2" l="1"/>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L6" i="14" l="1"/>
  <c r="C6" i="3" s="1"/>
  <c r="C6" i="4" s="1"/>
  <c r="Q8" i="3"/>
  <c r="C6" i="6" l="1"/>
  <c r="C5" i="6"/>
  <c r="C5" i="4"/>
  <c r="C5" i="3"/>
  <c r="B8" i="1"/>
  <c r="B30" i="2" l="1"/>
  <c r="E6" i="8"/>
  <c r="E7"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8" i="8"/>
  <c r="M9" i="1"/>
  <c r="M10" i="1"/>
  <c r="M12" i="1"/>
  <c r="M13" i="1"/>
  <c r="M15" i="1"/>
  <c r="M16" i="1"/>
  <c r="M20" i="1"/>
  <c r="M21" i="1"/>
  <c r="M25" i="1"/>
  <c r="M26" i="1"/>
  <c r="M30" i="1"/>
  <c r="M31" i="1"/>
  <c r="M35" i="1"/>
  <c r="M36" i="1"/>
  <c r="M40" i="1"/>
  <c r="M41" i="1"/>
  <c r="M45" i="1"/>
  <c r="M46" i="1"/>
  <c r="M50" i="1"/>
  <c r="M51" i="1"/>
  <c r="M55" i="1"/>
  <c r="M56" i="1"/>
  <c r="M60" i="1"/>
  <c r="M61" i="1"/>
  <c r="M65" i="1"/>
  <c r="M66" i="1"/>
  <c r="M70" i="1"/>
  <c r="M71" i="1"/>
  <c r="M75" i="1"/>
  <c r="M76" i="1"/>
  <c r="M80" i="1"/>
  <c r="M81" i="1"/>
  <c r="M85" i="1"/>
  <c r="M86" i="1"/>
  <c r="M90" i="1"/>
  <c r="M91" i="1"/>
  <c r="M95" i="1"/>
  <c r="M96" i="1"/>
  <c r="M100" i="1"/>
  <c r="M101" i="1"/>
  <c r="M105" i="1"/>
  <c r="M106" i="1"/>
  <c r="M108" i="1"/>
  <c r="M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8" i="1"/>
  <c r="D6" i="14"/>
  <c r="C6" i="14"/>
  <c r="D8" i="5"/>
  <c r="D9" i="5"/>
  <c r="H19" i="5"/>
  <c r="H33" i="5"/>
  <c r="H32" i="5"/>
  <c r="H31" i="5"/>
  <c r="H30" i="5"/>
  <c r="H29" i="5"/>
  <c r="H28" i="5"/>
  <c r="H27" i="5"/>
  <c r="H26" i="5"/>
  <c r="H25" i="5"/>
  <c r="H24" i="5"/>
  <c r="H23" i="5"/>
  <c r="H22" i="5"/>
  <c r="H21" i="5"/>
  <c r="H20" i="5"/>
  <c r="F33" i="5"/>
  <c r="F32" i="5"/>
  <c r="F31" i="5"/>
  <c r="F30" i="5"/>
  <c r="F29" i="5"/>
  <c r="F28" i="5"/>
  <c r="F27" i="5"/>
  <c r="F26" i="5"/>
  <c r="F25" i="5"/>
  <c r="F24" i="5"/>
  <c r="F23" i="5"/>
  <c r="F22" i="5"/>
  <c r="F21" i="5"/>
  <c r="F20" i="5"/>
  <c r="F19" i="5"/>
  <c r="A90" i="2"/>
  <c r="A87" i="2"/>
  <c r="A84" i="2"/>
  <c r="A79" i="2"/>
  <c r="A76" i="2"/>
  <c r="A73" i="2"/>
  <c r="I12" i="5" l="1"/>
  <c r="M11" i="1"/>
  <c r="N10" i="1"/>
  <c r="M14" i="1" l="1"/>
  <c r="N14" i="1" s="1"/>
  <c r="N106" i="1"/>
  <c r="N105" i="1"/>
  <c r="N101" i="1"/>
  <c r="N100" i="1"/>
  <c r="N96" i="1"/>
  <c r="N95" i="1"/>
  <c r="N91" i="1"/>
  <c r="N90" i="1"/>
  <c r="N86" i="1"/>
  <c r="N85" i="1"/>
  <c r="N81" i="1"/>
  <c r="N80" i="1"/>
  <c r="N76" i="1"/>
  <c r="N75" i="1"/>
  <c r="N71" i="1"/>
  <c r="N70" i="1"/>
  <c r="N66" i="1"/>
  <c r="N65" i="1"/>
  <c r="N61" i="1"/>
  <c r="N60" i="1"/>
  <c r="N56" i="1"/>
  <c r="N55" i="1"/>
  <c r="N51" i="1"/>
  <c r="N50" i="1"/>
  <c r="N46" i="1"/>
  <c r="N45" i="1"/>
  <c r="N41" i="1"/>
  <c r="N40" i="1"/>
  <c r="N36" i="1"/>
  <c r="N35" i="1"/>
  <c r="N31" i="1"/>
  <c r="N30" i="1"/>
  <c r="N26" i="1"/>
  <c r="N25" i="1"/>
  <c r="N21" i="1"/>
  <c r="N20" i="1"/>
  <c r="N16" i="1"/>
  <c r="N15" i="1"/>
  <c r="N13" i="1"/>
  <c r="N12" i="1"/>
  <c r="N11" i="1"/>
  <c r="N9" i="1"/>
  <c r="N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J8" i="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4" i="11"/>
  <c r="C34" i="11"/>
  <c r="B35" i="11"/>
  <c r="C35" i="11"/>
  <c r="B36" i="11"/>
  <c r="C36" i="11"/>
  <c r="B37" i="11"/>
  <c r="C37" i="11"/>
  <c r="B38" i="11"/>
  <c r="C38" i="11"/>
  <c r="B39" i="11"/>
  <c r="C39" i="11"/>
  <c r="B40" i="11"/>
  <c r="C40" i="11"/>
  <c r="B41" i="11"/>
  <c r="C41" i="11"/>
  <c r="B42" i="11"/>
  <c r="C42" i="11"/>
  <c r="B43" i="11"/>
  <c r="C43" i="11"/>
  <c r="B44" i="11"/>
  <c r="C44" i="11"/>
  <c r="B45" i="11"/>
  <c r="C45" i="11"/>
  <c r="B46" i="11"/>
  <c r="C46" i="11"/>
  <c r="B47" i="11"/>
  <c r="C47" i="11"/>
  <c r="B48" i="11"/>
  <c r="C48" i="11"/>
  <c r="B49" i="11"/>
  <c r="C49" i="11"/>
  <c r="B50" i="11"/>
  <c r="C50" i="11"/>
  <c r="B51" i="11"/>
  <c r="C51" i="11"/>
  <c r="B52" i="11"/>
  <c r="C52" i="11"/>
  <c r="B53" i="11"/>
  <c r="C53" i="11"/>
  <c r="B54" i="11"/>
  <c r="C54" i="11"/>
  <c r="B55" i="11"/>
  <c r="C55" i="11"/>
  <c r="B56" i="11"/>
  <c r="C56" i="11"/>
  <c r="B57" i="11"/>
  <c r="C57" i="11"/>
  <c r="B58" i="11"/>
  <c r="C58" i="11"/>
  <c r="B59" i="11"/>
  <c r="C59" i="11"/>
  <c r="B60" i="11"/>
  <c r="C60" i="11"/>
  <c r="B61" i="11"/>
  <c r="C61" i="11"/>
  <c r="B62" i="11"/>
  <c r="C62" i="11"/>
  <c r="B63" i="11"/>
  <c r="C63" i="11"/>
  <c r="B64" i="11"/>
  <c r="C64" i="11"/>
  <c r="B65" i="11"/>
  <c r="C65" i="11"/>
  <c r="B66" i="11"/>
  <c r="C66" i="11"/>
  <c r="B67" i="11"/>
  <c r="C67" i="11"/>
  <c r="B68" i="11"/>
  <c r="C68" i="11"/>
  <c r="B69" i="11"/>
  <c r="C69" i="11"/>
  <c r="B70" i="11"/>
  <c r="C70" i="11"/>
  <c r="B71" i="11"/>
  <c r="C71" i="11"/>
  <c r="B72" i="11"/>
  <c r="C72" i="11"/>
  <c r="B73" i="11"/>
  <c r="C73" i="11"/>
  <c r="B74" i="11"/>
  <c r="C74" i="11"/>
  <c r="B75" i="11"/>
  <c r="C75" i="11"/>
  <c r="B76" i="11"/>
  <c r="C76" i="11"/>
  <c r="B77" i="11"/>
  <c r="C77" i="11"/>
  <c r="B78" i="11"/>
  <c r="C78" i="11"/>
  <c r="B79" i="11"/>
  <c r="C79" i="11"/>
  <c r="B80" i="11"/>
  <c r="C80" i="11"/>
  <c r="B81" i="11"/>
  <c r="C81" i="11"/>
  <c r="B82" i="11"/>
  <c r="C82" i="11"/>
  <c r="B83" i="11"/>
  <c r="C83" i="11"/>
  <c r="B84" i="11"/>
  <c r="C84" i="11"/>
  <c r="B85" i="11"/>
  <c r="C85" i="11"/>
  <c r="B86" i="11"/>
  <c r="C86" i="11"/>
  <c r="B87" i="11"/>
  <c r="C87" i="11"/>
  <c r="B88" i="11"/>
  <c r="C88" i="11"/>
  <c r="B89" i="11"/>
  <c r="C89" i="11"/>
  <c r="B90" i="11"/>
  <c r="C90" i="11"/>
  <c r="B91" i="11"/>
  <c r="C91" i="11"/>
  <c r="B92" i="11"/>
  <c r="C92" i="11"/>
  <c r="B93" i="11"/>
  <c r="C93" i="11"/>
  <c r="B94" i="11"/>
  <c r="C94" i="11"/>
  <c r="B95" i="11"/>
  <c r="C95" i="11"/>
  <c r="B96" i="11"/>
  <c r="C96" i="11"/>
  <c r="B97" i="11"/>
  <c r="C97" i="11"/>
  <c r="B98" i="11"/>
  <c r="C98" i="11"/>
  <c r="B99" i="11"/>
  <c r="C99" i="11"/>
  <c r="B100" i="11"/>
  <c r="C100" i="11"/>
  <c r="B101" i="11"/>
  <c r="C101" i="11"/>
  <c r="B102" i="11"/>
  <c r="C102" i="11"/>
  <c r="B103" i="11"/>
  <c r="C103" i="11"/>
  <c r="B104" i="11"/>
  <c r="C104" i="11"/>
  <c r="B105" i="11"/>
  <c r="C105" i="11"/>
  <c r="C6" i="11"/>
  <c r="B6" i="11"/>
  <c r="K3" i="9"/>
  <c r="H42" i="5" s="1"/>
  <c r="D10" i="5"/>
  <c r="D11" i="5" s="1"/>
  <c r="B9" i="5"/>
  <c r="B8" i="5"/>
  <c r="H12" i="2"/>
  <c r="G11" i="5" s="1"/>
  <c r="H13" i="2"/>
  <c r="F3" i="9" s="1"/>
  <c r="E8" i="1"/>
  <c r="H11" i="2"/>
  <c r="M17" i="1" l="1"/>
  <c r="N17" i="1" s="1"/>
  <c r="G8" i="5" l="1"/>
  <c r="M18" i="1"/>
  <c r="N18" i="1" s="1"/>
  <c r="G9" i="5"/>
  <c r="F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E9" i="1"/>
  <c r="K9" i="1" s="1"/>
  <c r="A7" i="2"/>
  <c r="A6" i="2"/>
  <c r="M19" i="1" l="1"/>
  <c r="N19" i="1" s="1"/>
  <c r="K8" i="1"/>
  <c r="F9" i="1"/>
  <c r="G9" i="1" s="1"/>
  <c r="L9" i="1"/>
  <c r="M22" i="1" l="1"/>
  <c r="N22" i="1" s="1"/>
  <c r="L8" i="1"/>
  <c r="O8" i="1" s="1"/>
  <c r="E10" i="1"/>
  <c r="F10" i="1"/>
  <c r="G10" i="1" s="1"/>
  <c r="O9" i="1"/>
  <c r="M23" i="1" l="1"/>
  <c r="N23" i="1" s="1"/>
  <c r="K10" i="1"/>
  <c r="E11" i="1"/>
  <c r="K11" i="1" s="1"/>
  <c r="F11" i="1"/>
  <c r="G11" i="1" s="1"/>
  <c r="M24" i="1" l="1"/>
  <c r="N24" i="1" s="1"/>
  <c r="L10" i="1"/>
  <c r="O10" i="1" s="1"/>
  <c r="L11" i="1"/>
  <c r="E12" i="1"/>
  <c r="F12" i="1"/>
  <c r="G12" i="1" s="1"/>
  <c r="M27" i="1" l="1"/>
  <c r="N27" i="1" s="1"/>
  <c r="K12" i="1"/>
  <c r="F13" i="1"/>
  <c r="G13" i="1" s="1"/>
  <c r="E13" i="1"/>
  <c r="K13" i="1" s="1"/>
  <c r="O11" i="1"/>
  <c r="M28" i="1" l="1"/>
  <c r="N28" i="1" s="1"/>
  <c r="L12" i="1"/>
  <c r="L13" i="1"/>
  <c r="F14" i="1"/>
  <c r="E14" i="1"/>
  <c r="M29" i="1" l="1"/>
  <c r="N29" i="1" s="1"/>
  <c r="O12" i="1"/>
  <c r="K14" i="1"/>
  <c r="F15" i="1"/>
  <c r="G15" i="1" s="1"/>
  <c r="E15" i="1"/>
  <c r="K15" i="1" s="1"/>
  <c r="O13" i="1"/>
  <c r="G14" i="1"/>
  <c r="G10" i="5"/>
  <c r="G8" i="1"/>
  <c r="M32" i="1" l="1"/>
  <c r="N32" i="1" s="1"/>
  <c r="L15" i="1"/>
  <c r="E16" i="1"/>
  <c r="K16" i="1" s="1"/>
  <c r="F16" i="1"/>
  <c r="G16" i="1" s="1"/>
  <c r="L14" i="1"/>
  <c r="M33" i="1" l="1"/>
  <c r="N33" i="1" s="1"/>
  <c r="E17" i="1"/>
  <c r="F17" i="1"/>
  <c r="G17" i="1" s="1"/>
  <c r="O15" i="1"/>
  <c r="L16" i="1"/>
  <c r="O14" i="1"/>
  <c r="M34" i="1" l="1"/>
  <c r="N34" i="1" s="1"/>
  <c r="K17" i="1"/>
  <c r="E18" i="1"/>
  <c r="K18" i="1" s="1"/>
  <c r="F18" i="1"/>
  <c r="G18" i="1" s="1"/>
  <c r="O16" i="1"/>
  <c r="M37" i="1" l="1"/>
  <c r="N37" i="1" s="1"/>
  <c r="E19" i="1"/>
  <c r="K19" i="1" s="1"/>
  <c r="F19" i="1"/>
  <c r="G19" i="1" s="1"/>
  <c r="L18" i="1"/>
  <c r="L17" i="1"/>
  <c r="M38" i="1" l="1"/>
  <c r="N38" i="1" s="1"/>
  <c r="O17" i="1"/>
  <c r="O18" i="1"/>
  <c r="E20" i="1"/>
  <c r="F20" i="1"/>
  <c r="G20" i="1" s="1"/>
  <c r="L19" i="1"/>
  <c r="M39" i="1" l="1"/>
  <c r="N39" i="1" s="1"/>
  <c r="F21" i="1"/>
  <c r="G21" i="1" s="1"/>
  <c r="E21" i="1"/>
  <c r="K21" i="1" s="1"/>
  <c r="O19" i="1"/>
  <c r="K20" i="1"/>
  <c r="M42" i="1" l="1"/>
  <c r="N42" i="1" s="1"/>
  <c r="L21" i="1"/>
  <c r="L20" i="1"/>
  <c r="F22" i="1"/>
  <c r="G22" i="1" s="1"/>
  <c r="E22" i="1"/>
  <c r="K22" i="1" s="1"/>
  <c r="M43" i="1" l="1"/>
  <c r="N43" i="1" s="1"/>
  <c r="O20" i="1"/>
  <c r="L22" i="1"/>
  <c r="F23" i="1"/>
  <c r="G23" i="1" s="1"/>
  <c r="E23" i="1"/>
  <c r="K23" i="1" s="1"/>
  <c r="O21" i="1"/>
  <c r="M44" i="1" l="1"/>
  <c r="N44" i="1" s="1"/>
  <c r="O22" i="1"/>
  <c r="L23" i="1"/>
  <c r="E24" i="1"/>
  <c r="K24" i="1" s="1"/>
  <c r="F24" i="1"/>
  <c r="G24" i="1" s="1"/>
  <c r="M47" i="1" l="1"/>
  <c r="N47" i="1" s="1"/>
  <c r="O23" i="1"/>
  <c r="L24" i="1"/>
  <c r="E25" i="1"/>
  <c r="K25" i="1" s="1"/>
  <c r="F25" i="1"/>
  <c r="G25" i="1" s="1"/>
  <c r="M48" i="1" l="1"/>
  <c r="N48" i="1" s="1"/>
  <c r="O24" i="1"/>
  <c r="E26" i="1"/>
  <c r="K26" i="1" s="1"/>
  <c r="F26" i="1"/>
  <c r="G26" i="1" s="1"/>
  <c r="L25" i="1"/>
  <c r="M49" i="1" l="1"/>
  <c r="N49" i="1" s="1"/>
  <c r="O25" i="1"/>
  <c r="E27" i="1"/>
  <c r="K27" i="1" s="1"/>
  <c r="F27" i="1"/>
  <c r="G27" i="1" s="1"/>
  <c r="L26" i="1"/>
  <c r="M52" i="1" l="1"/>
  <c r="N52" i="1" s="1"/>
  <c r="O26" i="1"/>
  <c r="L27" i="1"/>
  <c r="E21" i="2"/>
  <c r="E28" i="1"/>
  <c r="K28" i="1" s="1"/>
  <c r="F28" i="1"/>
  <c r="G28" i="1" s="1"/>
  <c r="M53" i="1" l="1"/>
  <c r="N53" i="1" s="1"/>
  <c r="F29" i="1"/>
  <c r="G29" i="1" s="1"/>
  <c r="E29" i="1"/>
  <c r="K29" i="1" s="1"/>
  <c r="E22" i="2"/>
  <c r="L28" i="1"/>
  <c r="O27" i="1"/>
  <c r="M54" i="1" l="1"/>
  <c r="N54" i="1" s="1"/>
  <c r="L29" i="1"/>
  <c r="O28" i="1"/>
  <c r="F30" i="1"/>
  <c r="G30" i="1" s="1"/>
  <c r="E30" i="1"/>
  <c r="K30" i="1" s="1"/>
  <c r="M57" i="1" l="1"/>
  <c r="N57" i="1" s="1"/>
  <c r="O29" i="1"/>
  <c r="F31" i="1"/>
  <c r="G31" i="1" s="1"/>
  <c r="E31" i="1"/>
  <c r="K31" i="1" s="1"/>
  <c r="L30" i="1"/>
  <c r="M58" i="1" l="1"/>
  <c r="N58" i="1" s="1"/>
  <c r="O30" i="1"/>
  <c r="L31" i="1"/>
  <c r="E32" i="1"/>
  <c r="K32" i="1" s="1"/>
  <c r="F32" i="1"/>
  <c r="G32" i="1" s="1"/>
  <c r="M59" i="1" l="1"/>
  <c r="N59" i="1" s="1"/>
  <c r="O31" i="1"/>
  <c r="L32" i="1"/>
  <c r="F33" i="1"/>
  <c r="G33" i="1" s="1"/>
  <c r="E33" i="1"/>
  <c r="K33" i="1" s="1"/>
  <c r="M62" i="1" l="1"/>
  <c r="N62" i="1" s="1"/>
  <c r="O32" i="1"/>
  <c r="L33" i="1"/>
  <c r="E34" i="1"/>
  <c r="K34" i="1" s="1"/>
  <c r="F34" i="1"/>
  <c r="G34" i="1" s="1"/>
  <c r="M63" i="1" l="1"/>
  <c r="N63" i="1" s="1"/>
  <c r="E35" i="1"/>
  <c r="K35" i="1" s="1"/>
  <c r="F35" i="1"/>
  <c r="G35" i="1" s="1"/>
  <c r="L34" i="1"/>
  <c r="O33" i="1"/>
  <c r="M64" i="1" l="1"/>
  <c r="N64" i="1" s="1"/>
  <c r="O34" i="1"/>
  <c r="L35" i="1"/>
  <c r="F36" i="1"/>
  <c r="G36" i="1" s="1"/>
  <c r="E36" i="1"/>
  <c r="K36" i="1" s="1"/>
  <c r="M67" i="1" l="1"/>
  <c r="N67" i="1" s="1"/>
  <c r="O35" i="1"/>
  <c r="L36" i="1"/>
  <c r="F37" i="1"/>
  <c r="G37" i="1" s="1"/>
  <c r="E37" i="1"/>
  <c r="K37" i="1" s="1"/>
  <c r="M68" i="1" l="1"/>
  <c r="N68" i="1" s="1"/>
  <c r="L37" i="1"/>
  <c r="F38" i="1"/>
  <c r="G38" i="1" s="1"/>
  <c r="E38" i="1"/>
  <c r="K38" i="1" s="1"/>
  <c r="O36" i="1"/>
  <c r="M69" i="1" l="1"/>
  <c r="N69" i="1" s="1"/>
  <c r="O37" i="1"/>
  <c r="L38" i="1"/>
  <c r="F39" i="1"/>
  <c r="G39" i="1" s="1"/>
  <c r="E39" i="1"/>
  <c r="K39" i="1" s="1"/>
  <c r="M72" i="1" l="1"/>
  <c r="N72" i="1" s="1"/>
  <c r="L39" i="1"/>
  <c r="E40" i="1"/>
  <c r="K40" i="1" s="1"/>
  <c r="F40" i="1"/>
  <c r="G40" i="1" s="1"/>
  <c r="O38" i="1"/>
  <c r="M73" i="1" l="1"/>
  <c r="N73" i="1" s="1"/>
  <c r="O39" i="1"/>
  <c r="E41" i="1"/>
  <c r="K41" i="1" s="1"/>
  <c r="F41" i="1"/>
  <c r="G41" i="1" s="1"/>
  <c r="L40" i="1"/>
  <c r="M74" i="1" l="1"/>
  <c r="N74" i="1" s="1"/>
  <c r="E42" i="1"/>
  <c r="K42" i="1" s="1"/>
  <c r="F42" i="1"/>
  <c r="G42" i="1" s="1"/>
  <c r="O40" i="1"/>
  <c r="L41" i="1"/>
  <c r="M77" i="1" l="1"/>
  <c r="N77" i="1" s="1"/>
  <c r="O41" i="1"/>
  <c r="L42" i="1"/>
  <c r="E43" i="1"/>
  <c r="K43" i="1" s="1"/>
  <c r="F43" i="1"/>
  <c r="G43" i="1" s="1"/>
  <c r="M78" i="1" l="1"/>
  <c r="N78" i="1" s="1"/>
  <c r="O42" i="1"/>
  <c r="L43" i="1"/>
  <c r="F44" i="1"/>
  <c r="G44" i="1" s="1"/>
  <c r="E44" i="1"/>
  <c r="K44" i="1" s="1"/>
  <c r="M79" i="1" l="1"/>
  <c r="N79" i="1" s="1"/>
  <c r="O43" i="1"/>
  <c r="L44" i="1"/>
  <c r="F45" i="1"/>
  <c r="G45" i="1" s="1"/>
  <c r="E45" i="1"/>
  <c r="K45" i="1" s="1"/>
  <c r="M82" i="1" l="1"/>
  <c r="N82" i="1" s="1"/>
  <c r="O44" i="1"/>
  <c r="L45" i="1"/>
  <c r="F46" i="1"/>
  <c r="G46" i="1" s="1"/>
  <c r="E46" i="1"/>
  <c r="K46" i="1" s="1"/>
  <c r="M83" i="1" l="1"/>
  <c r="N83" i="1" s="1"/>
  <c r="O45" i="1"/>
  <c r="L46" i="1"/>
  <c r="F47" i="1"/>
  <c r="G47" i="1" s="1"/>
  <c r="E47" i="1"/>
  <c r="K47" i="1" s="1"/>
  <c r="M84" i="1" l="1"/>
  <c r="N84" i="1" s="1"/>
  <c r="L47" i="1"/>
  <c r="E48" i="1"/>
  <c r="F48" i="1"/>
  <c r="O46" i="1"/>
  <c r="M87" i="1" l="1"/>
  <c r="N87" i="1" s="1"/>
  <c r="G48" i="1"/>
  <c r="K48" i="1"/>
  <c r="E49" i="1"/>
  <c r="K49" i="1" s="1"/>
  <c r="F49" i="1"/>
  <c r="G49" i="1" s="1"/>
  <c r="O47" i="1"/>
  <c r="M88" i="1" l="1"/>
  <c r="N88" i="1" s="1"/>
  <c r="L49" i="1"/>
  <c r="L48" i="1"/>
  <c r="E50" i="1"/>
  <c r="K50" i="1" s="1"/>
  <c r="F50" i="1"/>
  <c r="G50" i="1" s="1"/>
  <c r="M89" i="1" l="1"/>
  <c r="N89" i="1" s="1"/>
  <c r="O49" i="1"/>
  <c r="O48" i="1"/>
  <c r="E51" i="1"/>
  <c r="K51" i="1" s="1"/>
  <c r="F51" i="1"/>
  <c r="G51" i="1" s="1"/>
  <c r="L50" i="1"/>
  <c r="M92" i="1" l="1"/>
  <c r="N92" i="1" s="1"/>
  <c r="E52" i="1"/>
  <c r="K52" i="1" s="1"/>
  <c r="F52" i="1"/>
  <c r="G52" i="1" s="1"/>
  <c r="O50" i="1"/>
  <c r="L51" i="1"/>
  <c r="M93" i="1" l="1"/>
  <c r="N93" i="1" s="1"/>
  <c r="O51" i="1"/>
  <c r="L52" i="1"/>
  <c r="F53" i="1"/>
  <c r="G53" i="1" s="1"/>
  <c r="E53" i="1"/>
  <c r="K53" i="1" s="1"/>
  <c r="M94" i="1" l="1"/>
  <c r="N94" i="1" s="1"/>
  <c r="O52" i="1"/>
  <c r="L53" i="1"/>
  <c r="F54" i="1"/>
  <c r="G54" i="1" s="1"/>
  <c r="E54" i="1"/>
  <c r="K54" i="1" s="1"/>
  <c r="M97" i="1" l="1"/>
  <c r="N97" i="1" s="1"/>
  <c r="O53" i="1"/>
  <c r="L54" i="1"/>
  <c r="F55" i="1"/>
  <c r="G55" i="1" s="1"/>
  <c r="E55" i="1"/>
  <c r="K55" i="1" s="1"/>
  <c r="M98" i="1" l="1"/>
  <c r="N98" i="1" s="1"/>
  <c r="L55" i="1"/>
  <c r="E56" i="1"/>
  <c r="K56" i="1" s="1"/>
  <c r="F56" i="1"/>
  <c r="G56" i="1" s="1"/>
  <c r="O54" i="1"/>
  <c r="M99" i="1" l="1"/>
  <c r="N99" i="1" s="1"/>
  <c r="O55" i="1"/>
  <c r="L56" i="1"/>
  <c r="E57" i="1"/>
  <c r="K57" i="1" s="1"/>
  <c r="F57" i="1"/>
  <c r="G57" i="1" s="1"/>
  <c r="M102" i="1" l="1"/>
  <c r="N102" i="1" s="1"/>
  <c r="O56" i="1"/>
  <c r="E58" i="1"/>
  <c r="K58" i="1" s="1"/>
  <c r="F58" i="1"/>
  <c r="G58" i="1" s="1"/>
  <c r="L57" i="1"/>
  <c r="M103" i="1" l="1"/>
  <c r="N103" i="1" s="1"/>
  <c r="O57" i="1"/>
  <c r="E59" i="1"/>
  <c r="K59" i="1" s="1"/>
  <c r="F59" i="1"/>
  <c r="G59" i="1" s="1"/>
  <c r="L58" i="1"/>
  <c r="M104" i="1" l="1"/>
  <c r="N104" i="1" s="1"/>
  <c r="M107" i="1"/>
  <c r="N107" i="1" s="1"/>
  <c r="O58" i="1"/>
  <c r="L59" i="1"/>
  <c r="F60" i="1"/>
  <c r="G60" i="1" s="1"/>
  <c r="E60" i="1"/>
  <c r="K60" i="1" s="1"/>
  <c r="O59" i="1" l="1"/>
  <c r="L60" i="1"/>
  <c r="F61" i="1"/>
  <c r="G61" i="1" s="1"/>
  <c r="E61" i="1"/>
  <c r="K61" i="1" s="1"/>
  <c r="L61" i="1" l="1"/>
  <c r="F62" i="1"/>
  <c r="G62" i="1" s="1"/>
  <c r="E62" i="1"/>
  <c r="K62" i="1" s="1"/>
  <c r="O60" i="1"/>
  <c r="F63" i="1" l="1"/>
  <c r="G63" i="1" s="1"/>
  <c r="E63" i="1"/>
  <c r="K63" i="1" s="1"/>
  <c r="L62" i="1"/>
  <c r="O61" i="1"/>
  <c r="O62" i="1" l="1"/>
  <c r="L63" i="1"/>
  <c r="E64" i="1"/>
  <c r="K64" i="1" s="1"/>
  <c r="F64" i="1"/>
  <c r="G64" i="1" s="1"/>
  <c r="O63" i="1" l="1"/>
  <c r="E65" i="1"/>
  <c r="K65" i="1" s="1"/>
  <c r="F65" i="1"/>
  <c r="G65" i="1" s="1"/>
  <c r="L64" i="1"/>
  <c r="O64" i="1" l="1"/>
  <c r="L65" i="1"/>
  <c r="E66" i="1"/>
  <c r="K66" i="1" s="1"/>
  <c r="F66" i="1"/>
  <c r="G66" i="1" s="1"/>
  <c r="O65" i="1" l="1"/>
  <c r="L66" i="1"/>
  <c r="E67" i="1"/>
  <c r="K67" i="1" s="1"/>
  <c r="F67" i="1"/>
  <c r="G67" i="1" s="1"/>
  <c r="F68" i="1" l="1"/>
  <c r="G68" i="1" s="1"/>
  <c r="E68" i="1"/>
  <c r="K68" i="1" s="1"/>
  <c r="L67" i="1"/>
  <c r="O66" i="1"/>
  <c r="O67" i="1" l="1"/>
  <c r="L68" i="1"/>
  <c r="F69" i="1"/>
  <c r="G69" i="1" s="1"/>
  <c r="E69" i="1"/>
  <c r="K69" i="1" s="1"/>
  <c r="O68" i="1" l="1"/>
  <c r="L69" i="1"/>
  <c r="F70" i="1"/>
  <c r="G70" i="1" s="1"/>
  <c r="E70" i="1"/>
  <c r="K70" i="1" s="1"/>
  <c r="O69" i="1" l="1"/>
  <c r="L70" i="1"/>
  <c r="F71" i="1"/>
  <c r="G71" i="1" s="1"/>
  <c r="E71" i="1"/>
  <c r="K71" i="1" s="1"/>
  <c r="O70" i="1" l="1"/>
  <c r="E72" i="1"/>
  <c r="K72" i="1" s="1"/>
  <c r="F72" i="1"/>
  <c r="G72" i="1" s="1"/>
  <c r="L71" i="1"/>
  <c r="O71" i="1" l="1"/>
  <c r="L72" i="1"/>
  <c r="E73" i="1"/>
  <c r="K73" i="1" s="1"/>
  <c r="F73" i="1"/>
  <c r="G73" i="1" s="1"/>
  <c r="O72" i="1" l="1"/>
  <c r="E74" i="1"/>
  <c r="K74" i="1" s="1"/>
  <c r="F74" i="1"/>
  <c r="G74" i="1" s="1"/>
  <c r="L73" i="1"/>
  <c r="O73" i="1" l="1"/>
  <c r="L74" i="1"/>
  <c r="E75" i="1"/>
  <c r="K75" i="1" s="1"/>
  <c r="F75" i="1"/>
  <c r="G75" i="1" s="1"/>
  <c r="O74" i="1" l="1"/>
  <c r="L75" i="1"/>
  <c r="F76" i="1"/>
  <c r="G76" i="1" s="1"/>
  <c r="E76" i="1"/>
  <c r="K76" i="1" s="1"/>
  <c r="O75" i="1" l="1"/>
  <c r="L76" i="1"/>
  <c r="F77" i="1"/>
  <c r="G77" i="1" s="1"/>
  <c r="E77" i="1"/>
  <c r="K77" i="1" s="1"/>
  <c r="O76" i="1" l="1"/>
  <c r="F78" i="1"/>
  <c r="G78" i="1" s="1"/>
  <c r="E78" i="1"/>
  <c r="K78" i="1" s="1"/>
  <c r="L77" i="1"/>
  <c r="O77" i="1" l="1"/>
  <c r="F79" i="1"/>
  <c r="G79" i="1" s="1"/>
  <c r="E79" i="1"/>
  <c r="K79" i="1" s="1"/>
  <c r="L78" i="1"/>
  <c r="E80" i="1" l="1"/>
  <c r="K80" i="1" s="1"/>
  <c r="F80" i="1"/>
  <c r="G80" i="1" s="1"/>
  <c r="L79" i="1"/>
  <c r="O78" i="1"/>
  <c r="O79" i="1" l="1"/>
  <c r="E81" i="1"/>
  <c r="K81" i="1" s="1"/>
  <c r="F81" i="1"/>
  <c r="G81" i="1" s="1"/>
  <c r="L80" i="1"/>
  <c r="O80" i="1" l="1"/>
  <c r="E82" i="1"/>
  <c r="K82" i="1" s="1"/>
  <c r="F82" i="1"/>
  <c r="G82" i="1" s="1"/>
  <c r="L81" i="1"/>
  <c r="O81" i="1" l="1"/>
  <c r="E83" i="1"/>
  <c r="K83" i="1" s="1"/>
  <c r="F83" i="1"/>
  <c r="G83" i="1" s="1"/>
  <c r="L82" i="1"/>
  <c r="O82" i="1" l="1"/>
  <c r="F84" i="1"/>
  <c r="G84" i="1" s="1"/>
  <c r="E84" i="1"/>
  <c r="K84" i="1" s="1"/>
  <c r="L83" i="1"/>
  <c r="O83" i="1" l="1"/>
  <c r="F85" i="1"/>
  <c r="G85" i="1" s="1"/>
  <c r="E85" i="1"/>
  <c r="K85" i="1" s="1"/>
  <c r="L84" i="1"/>
  <c r="O84" i="1" l="1"/>
  <c r="F86" i="1"/>
  <c r="G86" i="1" s="1"/>
  <c r="E86" i="1"/>
  <c r="K86" i="1" s="1"/>
  <c r="L85" i="1"/>
  <c r="O85" i="1" l="1"/>
  <c r="L86" i="1"/>
  <c r="F87" i="1"/>
  <c r="G87" i="1" s="1"/>
  <c r="E87" i="1"/>
  <c r="K87" i="1" s="1"/>
  <c r="E88" i="1" l="1"/>
  <c r="K88" i="1" s="1"/>
  <c r="F88" i="1"/>
  <c r="G88" i="1" s="1"/>
  <c r="L87" i="1"/>
  <c r="O86" i="1"/>
  <c r="O87" i="1" l="1"/>
  <c r="L88" i="1"/>
  <c r="E89" i="1"/>
  <c r="K89" i="1" s="1"/>
  <c r="F89" i="1"/>
  <c r="G89" i="1" s="1"/>
  <c r="L89" i="1" l="1"/>
  <c r="O88" i="1"/>
  <c r="E90" i="1"/>
  <c r="K90" i="1" s="1"/>
  <c r="F90" i="1"/>
  <c r="G90" i="1" s="1"/>
  <c r="L90" i="1" l="1"/>
  <c r="O89" i="1"/>
  <c r="E91" i="1"/>
  <c r="K91" i="1" s="1"/>
  <c r="F91" i="1"/>
  <c r="G91" i="1" s="1"/>
  <c r="O90" i="1" l="1"/>
  <c r="E92" i="1"/>
  <c r="K92" i="1" s="1"/>
  <c r="F92" i="1"/>
  <c r="G92" i="1" s="1"/>
  <c r="L91" i="1"/>
  <c r="O91" i="1" l="1"/>
  <c r="F93" i="1"/>
  <c r="G93" i="1" s="1"/>
  <c r="E93" i="1"/>
  <c r="K93" i="1" s="1"/>
  <c r="L92" i="1"/>
  <c r="O92" i="1" l="1"/>
  <c r="L93" i="1"/>
  <c r="F94" i="1"/>
  <c r="G94" i="1" s="1"/>
  <c r="E94" i="1"/>
  <c r="K94" i="1" s="1"/>
  <c r="O93" i="1" l="1"/>
  <c r="L94" i="1"/>
  <c r="F95" i="1"/>
  <c r="G95" i="1" s="1"/>
  <c r="E95" i="1"/>
  <c r="K95" i="1" s="1"/>
  <c r="L95" i="1" l="1"/>
  <c r="E96" i="1"/>
  <c r="K96" i="1" s="1"/>
  <c r="F96" i="1"/>
  <c r="G96" i="1" s="1"/>
  <c r="O94" i="1"/>
  <c r="E97" i="1" l="1"/>
  <c r="K97" i="1" s="1"/>
  <c r="F97" i="1"/>
  <c r="G97" i="1" s="1"/>
  <c r="L96" i="1"/>
  <c r="O95" i="1"/>
  <c r="O96" i="1" l="1"/>
  <c r="L97" i="1"/>
  <c r="E98" i="1"/>
  <c r="K98" i="1" s="1"/>
  <c r="F98" i="1"/>
  <c r="G98" i="1" s="1"/>
  <c r="O97" i="1" l="1"/>
  <c r="L98" i="1"/>
  <c r="E99" i="1"/>
  <c r="K99" i="1" s="1"/>
  <c r="F99" i="1"/>
  <c r="G99" i="1" s="1"/>
  <c r="O98" i="1" l="1"/>
  <c r="L99" i="1"/>
  <c r="F100" i="1"/>
  <c r="G100" i="1" s="1"/>
  <c r="E100" i="1"/>
  <c r="K100" i="1" s="1"/>
  <c r="O99" i="1" l="1"/>
  <c r="L100" i="1"/>
  <c r="F101" i="1"/>
  <c r="G101" i="1" s="1"/>
  <c r="E101" i="1"/>
  <c r="K101" i="1" s="1"/>
  <c r="O100" i="1" l="1"/>
  <c r="L101" i="1"/>
  <c r="F102" i="1"/>
  <c r="G102" i="1" s="1"/>
  <c r="E102" i="1"/>
  <c r="K102" i="1" s="1"/>
  <c r="O101" i="1" l="1"/>
  <c r="L102" i="1"/>
  <c r="F103" i="1"/>
  <c r="G103" i="1" s="1"/>
  <c r="E103" i="1"/>
  <c r="K103" i="1" s="1"/>
  <c r="O102" i="1" l="1"/>
  <c r="L103" i="1"/>
  <c r="E104" i="1"/>
  <c r="K104" i="1" s="1"/>
  <c r="F104" i="1"/>
  <c r="G104" i="1" s="1"/>
  <c r="O103" i="1" l="1"/>
  <c r="L104" i="1"/>
  <c r="E105" i="1"/>
  <c r="K105" i="1" s="1"/>
  <c r="F105" i="1"/>
  <c r="G105" i="1" s="1"/>
  <c r="O104" i="1" l="1"/>
  <c r="L105" i="1"/>
  <c r="E106" i="1"/>
  <c r="K106" i="1" s="1"/>
  <c r="F106" i="1"/>
  <c r="G106" i="1" s="1"/>
  <c r="O105" i="1" l="1"/>
  <c r="L106" i="1"/>
  <c r="E107" i="1"/>
  <c r="F107" i="1"/>
  <c r="O106" i="1" l="1"/>
  <c r="K107" i="1"/>
  <c r="K108" i="1" s="1"/>
  <c r="E108" i="1"/>
  <c r="G107" i="1"/>
  <c r="G108" i="1" s="1"/>
  <c r="F108" i="1"/>
  <c r="L107" i="1" l="1"/>
  <c r="L108" i="1" s="1"/>
  <c r="N108" i="1"/>
  <c r="O107" i="1" l="1"/>
  <c r="O108" i="1"/>
</calcChain>
</file>

<file path=xl/sharedStrings.xml><?xml version="1.0" encoding="utf-8"?>
<sst xmlns="http://schemas.openxmlformats.org/spreadsheetml/2006/main" count="415" uniqueCount="286">
  <si>
    <t>○ご使用にあたっての留意事項○</t>
    <rPh sb="2" eb="4">
      <t>シヨウ</t>
    </rPh>
    <rPh sb="10" eb="12">
      <t>リュウイ</t>
    </rPh>
    <rPh sb="12" eb="14">
      <t>ジコウ</t>
    </rPh>
    <phoneticPr fontId="2"/>
  </si>
  <si>
    <t>いただきますようお願いいたします。</t>
    <rPh sb="9" eb="10">
      <t>ネガ</t>
    </rPh>
    <phoneticPr fontId="2"/>
  </si>
  <si>
    <t>可能性等がありますので、必ず確認をお願いいたします。</t>
    <rPh sb="0" eb="3">
      <t>カノウセイ</t>
    </rPh>
    <rPh sb="3" eb="4">
      <t>トウ</t>
    </rPh>
    <rPh sb="12" eb="13">
      <t>カナラ</t>
    </rPh>
    <rPh sb="14" eb="16">
      <t>カクニン</t>
    </rPh>
    <rPh sb="18" eb="19">
      <t>ネガ</t>
    </rPh>
    <phoneticPr fontId="2"/>
  </si>
  <si>
    <t>開始番号</t>
    <rPh sb="0" eb="2">
      <t>カイシ</t>
    </rPh>
    <rPh sb="2" eb="4">
      <t>バンゴウ</t>
    </rPh>
    <phoneticPr fontId="2"/>
  </si>
  <si>
    <t>終了番号</t>
    <rPh sb="0" eb="2">
      <t>シュウリョウ</t>
    </rPh>
    <rPh sb="2" eb="4">
      <t>バンゴウ</t>
    </rPh>
    <phoneticPr fontId="2"/>
  </si>
  <si>
    <t>～</t>
    <phoneticPr fontId="2"/>
  </si>
  <si>
    <t>取組実施者名</t>
    <rPh sb="0" eb="2">
      <t>トリクミ</t>
    </rPh>
    <rPh sb="2" eb="5">
      <t>ジッシシャ</t>
    </rPh>
    <rPh sb="5" eb="6">
      <t>メイ</t>
    </rPh>
    <phoneticPr fontId="2"/>
  </si>
  <si>
    <t>代表者氏名</t>
    <rPh sb="0" eb="3">
      <t>ダイヒョウシャ</t>
    </rPh>
    <rPh sb="3" eb="5">
      <t>シメイ</t>
    </rPh>
    <phoneticPr fontId="2"/>
  </si>
  <si>
    <t>№</t>
    <phoneticPr fontId="2"/>
  </si>
  <si>
    <t>法人名
（個人の場合は空欄で可）</t>
    <rPh sb="0" eb="2">
      <t>ホウジン</t>
    </rPh>
    <rPh sb="2" eb="3">
      <t>メイ</t>
    </rPh>
    <rPh sb="5" eb="7">
      <t>コジン</t>
    </rPh>
    <rPh sb="8" eb="10">
      <t>バアイ</t>
    </rPh>
    <rPh sb="11" eb="13">
      <t>クウラン</t>
    </rPh>
    <rPh sb="14" eb="15">
      <t>カ</t>
    </rPh>
    <phoneticPr fontId="2"/>
  </si>
  <si>
    <t>氏名（代表者名）</t>
    <rPh sb="0" eb="2">
      <t>シメイ</t>
    </rPh>
    <rPh sb="3" eb="6">
      <t>ダイヒョウシャ</t>
    </rPh>
    <rPh sb="6" eb="7">
      <t>メイ</t>
    </rPh>
    <phoneticPr fontId="2"/>
  </si>
  <si>
    <t>住所</t>
    <rPh sb="0" eb="2">
      <t>ジュウショ</t>
    </rPh>
    <phoneticPr fontId="2"/>
  </si>
  <si>
    <r>
      <t xml:space="preserve">電話番号
</t>
    </r>
    <r>
      <rPr>
        <sz val="8"/>
        <color theme="1"/>
        <rFont val="ＭＳ Ｐゴシック"/>
        <family val="3"/>
        <charset val="128"/>
      </rPr>
      <t>（日中、ご連絡が取れる番号としてください。）</t>
    </r>
    <rPh sb="0" eb="2">
      <t>デンワ</t>
    </rPh>
    <rPh sb="2" eb="4">
      <t>バンゴウ</t>
    </rPh>
    <phoneticPr fontId="2"/>
  </si>
  <si>
    <t>作物名①</t>
    <rPh sb="0" eb="2">
      <t>サクモツ</t>
    </rPh>
    <rPh sb="2" eb="3">
      <t>メイ</t>
    </rPh>
    <phoneticPr fontId="2"/>
  </si>
  <si>
    <t>作付面積①</t>
    <rPh sb="0" eb="2">
      <t>サクツ</t>
    </rPh>
    <rPh sb="2" eb="4">
      <t>メンセキ</t>
    </rPh>
    <phoneticPr fontId="2"/>
  </si>
  <si>
    <t>作物名②</t>
    <rPh sb="0" eb="2">
      <t>サクモツ</t>
    </rPh>
    <rPh sb="2" eb="3">
      <t>メイ</t>
    </rPh>
    <phoneticPr fontId="2"/>
  </si>
  <si>
    <t>作付面積②</t>
    <rPh sb="0" eb="2">
      <t>サクツ</t>
    </rPh>
    <rPh sb="2" eb="4">
      <t>メンセキ</t>
    </rPh>
    <phoneticPr fontId="2"/>
  </si>
  <si>
    <t>その他の
作付面積</t>
    <rPh sb="2" eb="3">
      <t>ホカ</t>
    </rPh>
    <rPh sb="5" eb="7">
      <t>サクツ</t>
    </rPh>
    <rPh sb="7" eb="9">
      <t>メンセキ</t>
    </rPh>
    <phoneticPr fontId="2"/>
  </si>
  <si>
    <t>春用肥料費</t>
    <rPh sb="0" eb="2">
      <t>ハルヨウ</t>
    </rPh>
    <rPh sb="2" eb="5">
      <t>ヒリョウヒ</t>
    </rPh>
    <phoneticPr fontId="2"/>
  </si>
  <si>
    <t>制約同意事項</t>
    <rPh sb="0" eb="2">
      <t>セイヤク</t>
    </rPh>
    <rPh sb="2" eb="4">
      <t>ドウイ</t>
    </rPh>
    <rPh sb="4" eb="6">
      <t>ジコウ</t>
    </rPh>
    <phoneticPr fontId="2"/>
  </si>
  <si>
    <t>前年度の取組</t>
    <rPh sb="0" eb="3">
      <t>ゼンネンド</t>
    </rPh>
    <rPh sb="4" eb="6">
      <t>トリクミ</t>
    </rPh>
    <phoneticPr fontId="2"/>
  </si>
  <si>
    <t>令和４年度または令和５年度の取組</t>
    <rPh sb="0" eb="2">
      <t>レイワ</t>
    </rPh>
    <rPh sb="3" eb="5">
      <t>ネンド</t>
    </rPh>
    <rPh sb="8" eb="10">
      <t>レイワ</t>
    </rPh>
    <rPh sb="11" eb="13">
      <t>ネンド</t>
    </rPh>
    <rPh sb="14" eb="16">
      <t>トリクミ</t>
    </rPh>
    <phoneticPr fontId="2"/>
  </si>
  <si>
    <t>１　支援金の振込みに必要な振込手数料について、支援金額から差し引くことを承諾します。</t>
    <phoneticPr fontId="2"/>
  </si>
  <si>
    <t>２　この事業に係る報告や立入調査について、国や県協議会等から求められた場合に応じます。</t>
    <phoneticPr fontId="2"/>
  </si>
  <si>
    <t>３　取組の実施が確認できる書類等の証拠書類について、支援金を受給した年度の翌年度から５年間保管し、県協議会又は国等から求められた場合は提出します。</t>
    <phoneticPr fontId="2"/>
  </si>
  <si>
    <t>ア　化学肥料低減計画書及びその他の提出書類において、虚偽の内容を申請したことが判明した場合に支援金を返還することに異存ありません。</t>
    <phoneticPr fontId="2"/>
  </si>
  <si>
    <t>イ　正当な理由がなく、化学肥料低減計画書に記載した取組を実施していないことが判明した場合に支援金を返還することに異存ありません。</t>
    <phoneticPr fontId="2"/>
  </si>
  <si>
    <t>５　自治体から取組実施者に本事業に申請した農業者の情報提供があった場合に、本申請に係る情報を提供することに同意します。</t>
    <phoneticPr fontId="2"/>
  </si>
  <si>
    <t>ア　土壌診断による施肥設計</t>
    <rPh sb="2" eb="4">
      <t>ドジョウ</t>
    </rPh>
    <rPh sb="4" eb="6">
      <t>シンダン</t>
    </rPh>
    <rPh sb="9" eb="11">
      <t>セヒ</t>
    </rPh>
    <rPh sb="11" eb="13">
      <t>セッケイ</t>
    </rPh>
    <phoneticPr fontId="2"/>
  </si>
  <si>
    <t>イ　生育診断による施肥設計</t>
    <rPh sb="2" eb="4">
      <t>セイイク</t>
    </rPh>
    <rPh sb="4" eb="6">
      <t>シンダン</t>
    </rPh>
    <rPh sb="9" eb="11">
      <t>セヒ</t>
    </rPh>
    <rPh sb="11" eb="13">
      <t>セッケイ</t>
    </rPh>
    <phoneticPr fontId="2"/>
  </si>
  <si>
    <t>ウ　地域の低投入型の施肥設計の導入</t>
    <rPh sb="2" eb="4">
      <t>チイキ</t>
    </rPh>
    <rPh sb="5" eb="6">
      <t>テイ</t>
    </rPh>
    <rPh sb="6" eb="8">
      <t>トウニュウ</t>
    </rPh>
    <rPh sb="8" eb="9">
      <t>ガタ</t>
    </rPh>
    <rPh sb="10" eb="12">
      <t>セヒ</t>
    </rPh>
    <rPh sb="12" eb="14">
      <t>セッケイ</t>
    </rPh>
    <rPh sb="15" eb="17">
      <t>ドウニュウ</t>
    </rPh>
    <phoneticPr fontId="2"/>
  </si>
  <si>
    <t>エ　堆肥の利用</t>
    <rPh sb="2" eb="4">
      <t>タイヒ</t>
    </rPh>
    <rPh sb="5" eb="7">
      <t>リヨウ</t>
    </rPh>
    <phoneticPr fontId="2"/>
  </si>
  <si>
    <t>オ　汚泥肥料の利用（下水汚泥等）</t>
    <rPh sb="2" eb="4">
      <t>オデイ</t>
    </rPh>
    <rPh sb="4" eb="6">
      <t>ヒリョウ</t>
    </rPh>
    <rPh sb="7" eb="9">
      <t>リヨウ</t>
    </rPh>
    <rPh sb="10" eb="12">
      <t>ゲスイ</t>
    </rPh>
    <rPh sb="12" eb="14">
      <t>オデイ</t>
    </rPh>
    <rPh sb="14" eb="15">
      <t>ナド</t>
    </rPh>
    <phoneticPr fontId="2"/>
  </si>
  <si>
    <t>カ　食品残渣など国内資源の利用（エとオ以外）</t>
    <rPh sb="2" eb="6">
      <t>ショクヒンザンサ</t>
    </rPh>
    <rPh sb="8" eb="12">
      <t>コクナイシゲン</t>
    </rPh>
    <rPh sb="13" eb="15">
      <t>リヨウ</t>
    </rPh>
    <rPh sb="19" eb="21">
      <t>イガイ</t>
    </rPh>
    <phoneticPr fontId="2"/>
  </si>
  <si>
    <t>キ　有機質肥料（指定混合肥料等を含む）の利用</t>
    <rPh sb="2" eb="4">
      <t>ユウキ</t>
    </rPh>
    <rPh sb="4" eb="5">
      <t>シツ</t>
    </rPh>
    <rPh sb="5" eb="7">
      <t>ヒリョウ</t>
    </rPh>
    <rPh sb="8" eb="10">
      <t>シテイ</t>
    </rPh>
    <rPh sb="10" eb="12">
      <t>コンゴウ</t>
    </rPh>
    <rPh sb="12" eb="14">
      <t>ヒリョウ</t>
    </rPh>
    <rPh sb="14" eb="15">
      <t>トウ</t>
    </rPh>
    <rPh sb="16" eb="17">
      <t>フク</t>
    </rPh>
    <rPh sb="20" eb="22">
      <t>リヨウ</t>
    </rPh>
    <phoneticPr fontId="2"/>
  </si>
  <si>
    <t>ク　緑肥作物の利用</t>
    <rPh sb="2" eb="4">
      <t>リョクヒ</t>
    </rPh>
    <rPh sb="4" eb="6">
      <t>サクモツ</t>
    </rPh>
    <rPh sb="7" eb="9">
      <t>リヨウ</t>
    </rPh>
    <phoneticPr fontId="2"/>
  </si>
  <si>
    <t>ケ　肥料施用量の少ない品種の利用</t>
    <rPh sb="2" eb="4">
      <t>ヒリョウ</t>
    </rPh>
    <rPh sb="4" eb="5">
      <t>セ</t>
    </rPh>
    <rPh sb="5" eb="6">
      <t>ヨウ</t>
    </rPh>
    <rPh sb="6" eb="7">
      <t>リョウ</t>
    </rPh>
    <rPh sb="8" eb="9">
      <t>スク</t>
    </rPh>
    <rPh sb="11" eb="13">
      <t>ヒンシュ</t>
    </rPh>
    <rPh sb="14" eb="16">
      <t>リヨウ</t>
    </rPh>
    <phoneticPr fontId="2"/>
  </si>
  <si>
    <t>コ　低成分肥料(単肥配合を含む）の利用</t>
    <rPh sb="2" eb="5">
      <t>テイセイブン</t>
    </rPh>
    <rPh sb="5" eb="7">
      <t>ヒリョウ</t>
    </rPh>
    <rPh sb="8" eb="10">
      <t>タンピ</t>
    </rPh>
    <rPh sb="10" eb="12">
      <t>ハイゴウ</t>
    </rPh>
    <rPh sb="13" eb="14">
      <t>フク</t>
    </rPh>
    <rPh sb="17" eb="19">
      <t>リヨウ</t>
    </rPh>
    <phoneticPr fontId="2"/>
  </si>
  <si>
    <t>サ　可変施肥機の利用（ドローンの活用等も含む）</t>
    <rPh sb="2" eb="4">
      <t>カヘン</t>
    </rPh>
    <rPh sb="4" eb="6">
      <t>セヒ</t>
    </rPh>
    <rPh sb="6" eb="7">
      <t>キ</t>
    </rPh>
    <rPh sb="8" eb="10">
      <t>リヨウ</t>
    </rPh>
    <rPh sb="16" eb="18">
      <t>カツヨウ</t>
    </rPh>
    <rPh sb="18" eb="19">
      <t>ナド</t>
    </rPh>
    <rPh sb="20" eb="21">
      <t>フク</t>
    </rPh>
    <phoneticPr fontId="2"/>
  </si>
  <si>
    <t>シ　局所施肥（側条施肥、うね立て同時施肥、灌注施肥等）
     の利用</t>
    <rPh sb="2" eb="4">
      <t>キョクショ</t>
    </rPh>
    <rPh sb="4" eb="6">
      <t>セヒ</t>
    </rPh>
    <rPh sb="7" eb="8">
      <t>ソク</t>
    </rPh>
    <rPh sb="8" eb="9">
      <t>ジョウ</t>
    </rPh>
    <rPh sb="9" eb="11">
      <t>セヒ</t>
    </rPh>
    <rPh sb="14" eb="15">
      <t>タ</t>
    </rPh>
    <rPh sb="16" eb="18">
      <t>ドウジ</t>
    </rPh>
    <rPh sb="18" eb="20">
      <t>セヒ</t>
    </rPh>
    <rPh sb="21" eb="23">
      <t>カンチュウ</t>
    </rPh>
    <rPh sb="23" eb="25">
      <t>セヒ</t>
    </rPh>
    <rPh sb="25" eb="26">
      <t>トウ</t>
    </rPh>
    <rPh sb="34" eb="36">
      <t>リヨウ</t>
    </rPh>
    <phoneticPr fontId="2"/>
  </si>
  <si>
    <t>ス　育苗箱（ポット苗）施肥の利用</t>
    <rPh sb="2" eb="4">
      <t>イクビョウ</t>
    </rPh>
    <rPh sb="4" eb="5">
      <t>バコ</t>
    </rPh>
    <rPh sb="9" eb="10">
      <t>ナエ</t>
    </rPh>
    <rPh sb="11" eb="13">
      <t>セヒ</t>
    </rPh>
    <rPh sb="14" eb="16">
      <t>リヨウ</t>
    </rPh>
    <phoneticPr fontId="2"/>
  </si>
  <si>
    <t>セ　化学肥料の使用量及びコスト節減の観点からの
　　施肥量・肥料銘柄の見直し（ア～スに係るものを除く。）</t>
    <rPh sb="2" eb="4">
      <t>カガク</t>
    </rPh>
    <rPh sb="4" eb="6">
      <t>ヒリョウ</t>
    </rPh>
    <rPh sb="7" eb="10">
      <t>シヨウリョウ</t>
    </rPh>
    <rPh sb="10" eb="11">
      <t>オヨ</t>
    </rPh>
    <rPh sb="15" eb="17">
      <t>セツゲン</t>
    </rPh>
    <rPh sb="18" eb="20">
      <t>カンテン</t>
    </rPh>
    <rPh sb="26" eb="29">
      <t>セヒリョウ</t>
    </rPh>
    <rPh sb="31" eb="33">
      <t>ヒリョウ</t>
    </rPh>
    <rPh sb="33" eb="35">
      <t>メイガラ</t>
    </rPh>
    <rPh sb="36" eb="38">
      <t>ミナオ</t>
    </rPh>
    <phoneticPr fontId="2"/>
  </si>
  <si>
    <t>ソ　地域特認技術の利用（　　　　                          　　　　　）</t>
    <rPh sb="2" eb="4">
      <t>チイキ</t>
    </rPh>
    <rPh sb="4" eb="6">
      <t>トクニン</t>
    </rPh>
    <rPh sb="6" eb="8">
      <t>ギジュツ</t>
    </rPh>
    <rPh sb="9" eb="11">
      <t>リヨウ</t>
    </rPh>
    <phoneticPr fontId="2"/>
  </si>
  <si>
    <t>群馬県</t>
  </si>
  <si>
    <t>茨城県</t>
  </si>
  <si>
    <t>栃木県</t>
  </si>
  <si>
    <t>埼玉県</t>
  </si>
  <si>
    <t>法人名</t>
    <rPh sb="0" eb="2">
      <t>ホウジン</t>
    </rPh>
    <rPh sb="2" eb="3">
      <t>メイ</t>
    </rPh>
    <phoneticPr fontId="2"/>
  </si>
  <si>
    <t>２参考様式の反映内容</t>
    <rPh sb="1" eb="3">
      <t>サンコウ</t>
    </rPh>
    <rPh sb="3" eb="5">
      <t>ヨウシキ</t>
    </rPh>
    <rPh sb="6" eb="8">
      <t>ハンエイ</t>
    </rPh>
    <rPh sb="8" eb="10">
      <t>ナイヨウ</t>
    </rPh>
    <phoneticPr fontId="2"/>
  </si>
  <si>
    <t>入力シート2へも入力ください。</t>
    <rPh sb="0" eb="2">
      <t>ニュウリョク</t>
    </rPh>
    <rPh sb="8" eb="10">
      <t>ニュウリョク</t>
    </rPh>
    <phoneticPr fontId="2"/>
  </si>
  <si>
    <t>群馬県で農業を営んでいる</t>
    <rPh sb="0" eb="3">
      <t>グンマケン</t>
    </rPh>
    <rPh sb="4" eb="6">
      <t>ノウギョウ</t>
    </rPh>
    <rPh sb="7" eb="8">
      <t>イトナ</t>
    </rPh>
    <phoneticPr fontId="2"/>
  </si>
  <si>
    <t>○</t>
    <phoneticPr fontId="2"/>
  </si>
  <si>
    <t>千葉県</t>
  </si>
  <si>
    <t>東京都</t>
  </si>
  <si>
    <t>神奈川県</t>
  </si>
  <si>
    <t>新潟県</t>
  </si>
  <si>
    <t>山梨県</t>
  </si>
  <si>
    <t>長野県</t>
  </si>
  <si>
    <t>北海道</t>
  </si>
  <si>
    <t>青森県</t>
  </si>
  <si>
    <t>岩手県</t>
  </si>
  <si>
    <t>宮城県</t>
  </si>
  <si>
    <t>秋田県</t>
  </si>
  <si>
    <t>山形県</t>
  </si>
  <si>
    <t>福島県</t>
  </si>
  <si>
    <t>富山県</t>
  </si>
  <si>
    <t>石川県</t>
  </si>
  <si>
    <t>福井県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</si>
  <si>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</si>
  <si>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</si>
  <si>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</si>
  <si>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</si>
  <si>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</si>
  <si>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</si>
  <si>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</si>
  <si>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</si>
  <si>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</si>
  <si>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</si>
  <si>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</si>
  <si>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</si>
  <si>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</si>
  <si>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</si>
  <si>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</si>
  <si>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</si>
  <si>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</si>
  <si>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</si>
  <si>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</si>
  <si>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</si>
  <si>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</si>
  <si>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</si>
  <si>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</si>
  <si>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</si>
  <si>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</si>
  <si>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</si>
  <si>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</si>
  <si>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群馬県協議会参考様式</t>
    <phoneticPr fontId="2"/>
  </si>
  <si>
    <t>令和５年　　月　　日</t>
    <rPh sb="0" eb="2">
      <t>レイワ</t>
    </rPh>
    <phoneticPr fontId="2"/>
  </si>
  <si>
    <t>№選択</t>
    <rPh sb="1" eb="3">
      <t>センタク</t>
    </rPh>
    <phoneticPr fontId="2"/>
  </si>
  <si>
    <t>様</t>
    <rPh sb="0" eb="1">
      <t>サマ</t>
    </rPh>
    <phoneticPr fontId="2"/>
  </si>
  <si>
    <t>申請者</t>
    <rPh sb="0" eb="3">
      <t>シンセイシャ</t>
    </rPh>
    <phoneticPr fontId="2"/>
  </si>
  <si>
    <t>電話番号</t>
    <rPh sb="0" eb="2">
      <t>デンワ</t>
    </rPh>
    <rPh sb="2" eb="4">
      <t>バンゴウ</t>
    </rPh>
    <phoneticPr fontId="2"/>
  </si>
  <si>
    <t>令和５年度肥料価格高騰対策事業（春肥分）　申請書</t>
    <rPh sb="16" eb="17">
      <t>ハル</t>
    </rPh>
    <rPh sb="17" eb="18">
      <t>ヒ</t>
    </rPh>
    <rPh sb="18" eb="19">
      <t>ブン</t>
    </rPh>
    <rPh sb="21" eb="24">
      <t>シンセイショ</t>
    </rPh>
    <phoneticPr fontId="2"/>
  </si>
  <si>
    <t>　肥料価格高騰対策事業（春肥分）の支援金を受給したいので、下記のとおり申請します。</t>
    <rPh sb="1" eb="11">
      <t>ヒリョウカカクコウトウタイサクジギョウ</t>
    </rPh>
    <rPh sb="12" eb="13">
      <t>ハル</t>
    </rPh>
    <rPh sb="13" eb="14">
      <t>ヒ</t>
    </rPh>
    <rPh sb="14" eb="15">
      <t>ブン</t>
    </rPh>
    <rPh sb="17" eb="20">
      <t>シエンキン</t>
    </rPh>
    <rPh sb="21" eb="23">
      <t>ジュキュウ</t>
    </rPh>
    <rPh sb="35" eb="37">
      <t>シンセイ</t>
    </rPh>
    <phoneticPr fontId="2"/>
  </si>
  <si>
    <t>記</t>
    <rPh sb="0" eb="1">
      <t>キ</t>
    </rPh>
    <phoneticPr fontId="2"/>
  </si>
  <si>
    <t>１　申請する支援金額（国）</t>
    <rPh sb="2" eb="4">
      <t>シンセイ</t>
    </rPh>
    <rPh sb="6" eb="9">
      <t>シエンキン</t>
    </rPh>
    <rPh sb="9" eb="10">
      <t>ガク</t>
    </rPh>
    <rPh sb="11" eb="12">
      <t>クニ</t>
    </rPh>
    <phoneticPr fontId="2"/>
  </si>
  <si>
    <t>円</t>
    <rPh sb="0" eb="1">
      <t>エン</t>
    </rPh>
    <phoneticPr fontId="2"/>
  </si>
  <si>
    <t>取組実施者確認欄</t>
    <rPh sb="0" eb="5">
      <t>トリクミジッシシャ</t>
    </rPh>
    <rPh sb="5" eb="7">
      <t>カクニン</t>
    </rPh>
    <rPh sb="7" eb="8">
      <t>ラン</t>
    </rPh>
    <phoneticPr fontId="2"/>
  </si>
  <si>
    <t>　　申請する支援金額（県）</t>
    <rPh sb="2" eb="4">
      <t>シンセイ</t>
    </rPh>
    <rPh sb="6" eb="9">
      <t>シエンキン</t>
    </rPh>
    <rPh sb="9" eb="10">
      <t>ガク</t>
    </rPh>
    <rPh sb="11" eb="12">
      <t>ケン</t>
    </rPh>
    <phoneticPr fontId="2"/>
  </si>
  <si>
    <t>　注文票及び領収書（又は請求書）は別添のとおりです。</t>
    <rPh sb="1" eb="4">
      <t>チュウモンヒョウ</t>
    </rPh>
    <rPh sb="4" eb="5">
      <t>オヨ</t>
    </rPh>
    <rPh sb="6" eb="9">
      <t>リョウシュウショ</t>
    </rPh>
    <rPh sb="10" eb="11">
      <t>マタ</t>
    </rPh>
    <rPh sb="12" eb="15">
      <t>セイキュウショ</t>
    </rPh>
    <rPh sb="17" eb="19">
      <t>ベッテン</t>
    </rPh>
    <phoneticPr fontId="2"/>
  </si>
  <si>
    <t>算定式：</t>
    <rPh sb="0" eb="3">
      <t>サンテイシキ</t>
    </rPh>
    <phoneticPr fontId="2"/>
  </si>
  <si>
    <t>支援金額＝｛①春用肥料費－（①春用肥料費÷②価格上昇率÷使用量低減率0.9）｝×0.7</t>
    <rPh sb="0" eb="3">
      <t>シエンキン</t>
    </rPh>
    <rPh sb="3" eb="4">
      <t>ガク</t>
    </rPh>
    <rPh sb="7" eb="8">
      <t>ハル</t>
    </rPh>
    <rPh sb="8" eb="9">
      <t>ヨウ</t>
    </rPh>
    <rPh sb="9" eb="12">
      <t>ヒリョウヒ</t>
    </rPh>
    <rPh sb="15" eb="16">
      <t>ハル</t>
    </rPh>
    <phoneticPr fontId="2"/>
  </si>
  <si>
    <r>
      <t xml:space="preserve">①春用肥料費
</t>
    </r>
    <r>
      <rPr>
        <sz val="9"/>
        <color theme="1"/>
        <rFont val="ＭＳ Ｐ明朝"/>
        <family val="1"/>
        <charset val="128"/>
        <scheme val="major"/>
      </rPr>
      <t>（令和４年11～令和５年５月分）</t>
    </r>
    <rPh sb="1" eb="2">
      <t>ハル</t>
    </rPh>
    <rPh sb="2" eb="3">
      <t>ヨウ</t>
    </rPh>
    <rPh sb="3" eb="5">
      <t>ヒリョウ</t>
    </rPh>
    <rPh sb="5" eb="6">
      <t>ヒ</t>
    </rPh>
    <rPh sb="8" eb="10">
      <t>レイワ</t>
    </rPh>
    <rPh sb="11" eb="12">
      <t>ネン</t>
    </rPh>
    <rPh sb="15" eb="17">
      <t>レイワ</t>
    </rPh>
    <rPh sb="18" eb="19">
      <t>ネン</t>
    </rPh>
    <rPh sb="20" eb="22">
      <t>ガツブン</t>
    </rPh>
    <phoneticPr fontId="2"/>
  </si>
  <si>
    <t>②価格上昇率</t>
    <rPh sb="1" eb="3">
      <t>カカク</t>
    </rPh>
    <rPh sb="3" eb="6">
      <t>ジョウショウリツ</t>
    </rPh>
    <phoneticPr fontId="2"/>
  </si>
  <si>
    <t>　</t>
    <phoneticPr fontId="2"/>
  </si>
  <si>
    <t>２　支援金の振込口座　　　　　</t>
    <rPh sb="2" eb="5">
      <t>シエンキン</t>
    </rPh>
    <rPh sb="6" eb="8">
      <t>フリコミ</t>
    </rPh>
    <rPh sb="8" eb="10">
      <t>コウザ</t>
    </rPh>
    <phoneticPr fontId="2"/>
  </si>
  <si>
    <t>　支援金の振込みは以下のとおりお願いします。</t>
    <rPh sb="1" eb="4">
      <t>シエンキン</t>
    </rPh>
    <rPh sb="5" eb="7">
      <t>フリコミ</t>
    </rPh>
    <rPh sb="9" eb="11">
      <t>イカ</t>
    </rPh>
    <rPh sb="16" eb="17">
      <t>ネガ</t>
    </rPh>
    <phoneticPr fontId="2"/>
  </si>
  <si>
    <t>（アとイの該当のする方に○印をつけてください。）</t>
    <rPh sb="10" eb="11">
      <t>ホウ</t>
    </rPh>
    <phoneticPr fontId="2"/>
  </si>
  <si>
    <r>
      <t>ア　いつも使用している口座へ振り込んでください（</t>
    </r>
    <r>
      <rPr>
        <sz val="10"/>
        <color theme="1"/>
        <rFont val="ＭＳ Ｐ明朝"/>
        <family val="1"/>
        <charset val="128"/>
        <scheme val="major"/>
      </rPr>
      <t>下表と預金通帳等の写しの添付は不要です。</t>
    </r>
    <r>
      <rPr>
        <sz val="12"/>
        <color theme="1"/>
        <rFont val="ＭＳ Ｐ明朝"/>
        <family val="1"/>
        <charset val="128"/>
        <scheme val="major"/>
      </rPr>
      <t>）。</t>
    </r>
    <rPh sb="5" eb="7">
      <t>シヨウ</t>
    </rPh>
    <rPh sb="11" eb="13">
      <t>コウザ</t>
    </rPh>
    <rPh sb="14" eb="15">
      <t>フ</t>
    </rPh>
    <rPh sb="16" eb="17">
      <t>コ</t>
    </rPh>
    <rPh sb="24" eb="26">
      <t>カヒョウ</t>
    </rPh>
    <rPh sb="27" eb="29">
      <t>ヨキン</t>
    </rPh>
    <rPh sb="29" eb="31">
      <t>ツウチョウ</t>
    </rPh>
    <rPh sb="31" eb="32">
      <t>トウ</t>
    </rPh>
    <rPh sb="33" eb="34">
      <t>ウツ</t>
    </rPh>
    <rPh sb="36" eb="38">
      <t>テンプ</t>
    </rPh>
    <rPh sb="39" eb="41">
      <t>フヨウ</t>
    </rPh>
    <phoneticPr fontId="2"/>
  </si>
  <si>
    <t>イ　下記の口座に振り込んでください。</t>
    <rPh sb="2" eb="4">
      <t>カキ</t>
    </rPh>
    <rPh sb="5" eb="7">
      <t>コウザ</t>
    </rPh>
    <rPh sb="8" eb="9">
      <t>フ</t>
    </rPh>
    <rPh sb="10" eb="11">
      <t>コ</t>
    </rPh>
    <phoneticPr fontId="2"/>
  </si>
  <si>
    <t>金融機関（ゆうちょ銀行以外）</t>
  </si>
  <si>
    <t>金融機関コード（数字４桁）</t>
  </si>
  <si>
    <t>金融機関名</t>
    <phoneticPr fontId="2"/>
  </si>
  <si>
    <t>農業協同組合　銀行　信用金庫</t>
  </si>
  <si>
    <t>信用組合　労働金庫　信連　農林中金</t>
  </si>
  <si>
    <t>支店コード（数字３桁）</t>
  </si>
  <si>
    <t>支店名</t>
  </si>
  <si>
    <t>預金種別（該当のものを右欄に記入してください。）</t>
    <rPh sb="11" eb="12">
      <t>ミギ</t>
    </rPh>
    <rPh sb="12" eb="13">
      <t>ラン</t>
    </rPh>
    <rPh sb="14" eb="16">
      <t>キニュウ</t>
    </rPh>
    <phoneticPr fontId="2"/>
  </si>
  <si>
    <t>　普通　　当座　　別段　　通知</t>
    <phoneticPr fontId="2"/>
  </si>
  <si>
    <t>口座番号</t>
    <phoneticPr fontId="2"/>
  </si>
  <si>
    <t>（７桁に満たない場合は、右づめで記入してください。）</t>
    <phoneticPr fontId="2"/>
  </si>
  <si>
    <t>口座名義</t>
    <rPh sb="0" eb="2">
      <t>コウザ</t>
    </rPh>
    <rPh sb="2" eb="4">
      <t>メイギ</t>
    </rPh>
    <phoneticPr fontId="2"/>
  </si>
  <si>
    <t>カナ</t>
    <phoneticPr fontId="2"/>
  </si>
  <si>
    <t>漢字</t>
    <rPh sb="0" eb="2">
      <t>カンジ</t>
    </rPh>
    <phoneticPr fontId="2"/>
  </si>
  <si>
    <t>ゆうちょ銀行</t>
    <rPh sb="4" eb="6">
      <t>ギンコウ</t>
    </rPh>
    <phoneticPr fontId="2"/>
  </si>
  <si>
    <t>記号</t>
    <phoneticPr fontId="2"/>
  </si>
  <si>
    <t>番号</t>
  </si>
  <si>
    <t>３　化学肥料の低減計画について</t>
    <rPh sb="2" eb="4">
      <t>カガク</t>
    </rPh>
    <rPh sb="4" eb="6">
      <t>ヒリョウ</t>
    </rPh>
    <rPh sb="7" eb="9">
      <t>テイゲン</t>
    </rPh>
    <rPh sb="9" eb="11">
      <t>ケイカク</t>
    </rPh>
    <phoneticPr fontId="2"/>
  </si>
  <si>
    <t>取組実施者確認欄</t>
    <phoneticPr fontId="2"/>
  </si>
  <si>
    <t>　参考様式第２号「化学肥料低減計画書」のとおりです。</t>
    <rPh sb="9" eb="18">
      <t>カガクヒリョウテイゲンケイカクショ</t>
    </rPh>
    <phoneticPr fontId="2"/>
  </si>
  <si>
    <t>取組２つ以上に○</t>
    <rPh sb="0" eb="2">
      <t>トリクミ</t>
    </rPh>
    <rPh sb="4" eb="6">
      <t>イジョウ</t>
    </rPh>
    <phoneticPr fontId="2"/>
  </si>
  <si>
    <t>確約にチェック</t>
    <rPh sb="0" eb="2">
      <t>カクヤク</t>
    </rPh>
    <phoneticPr fontId="2"/>
  </si>
  <si>
    <t>自署</t>
    <rPh sb="0" eb="2">
      <t>ジショ</t>
    </rPh>
    <phoneticPr fontId="2"/>
  </si>
  <si>
    <t>４　誓約・同意事項について</t>
    <rPh sb="2" eb="4">
      <t>セイヤク</t>
    </rPh>
    <rPh sb="5" eb="7">
      <t>ドウイ</t>
    </rPh>
    <rPh sb="7" eb="9">
      <t>ジコウ</t>
    </rPh>
    <phoneticPr fontId="2"/>
  </si>
  <si>
    <t>　私は、支援金の申請にあたって、次の事項を誓約・同意します。</t>
    <rPh sb="1" eb="2">
      <t>ワタシ</t>
    </rPh>
    <rPh sb="4" eb="7">
      <t>シエンキン</t>
    </rPh>
    <rPh sb="8" eb="10">
      <t>シンセイ</t>
    </rPh>
    <rPh sb="16" eb="17">
      <t>ツギ</t>
    </rPh>
    <rPh sb="18" eb="20">
      <t>ジコウ</t>
    </rPh>
    <rPh sb="21" eb="23">
      <t>セイヤク</t>
    </rPh>
    <rPh sb="24" eb="26">
      <t>ドウイ</t>
    </rPh>
    <phoneticPr fontId="2"/>
  </si>
  <si>
    <t>　（内容を確認の上、チェック欄に○を付け、署名をお願いします。）</t>
    <rPh sb="2" eb="4">
      <t>ナイヨウ</t>
    </rPh>
    <rPh sb="5" eb="7">
      <t>カクニン</t>
    </rPh>
    <rPh sb="8" eb="9">
      <t>ウエ</t>
    </rPh>
    <rPh sb="14" eb="15">
      <t>ラン</t>
    </rPh>
    <rPh sb="18" eb="19">
      <t>ツ</t>
    </rPh>
    <rPh sb="21" eb="23">
      <t>ショメイ</t>
    </rPh>
    <rPh sb="25" eb="26">
      <t>ネガ</t>
    </rPh>
    <phoneticPr fontId="2"/>
  </si>
  <si>
    <t>チェック欄</t>
    <rPh sb="4" eb="5">
      <t>ラン</t>
    </rPh>
    <phoneticPr fontId="2"/>
  </si>
  <si>
    <t>１　支援金の振込みに必要な振込手数料について、支援金額から差し引くことを承諾します。</t>
    <rPh sb="2" eb="5">
      <t>シエンキン</t>
    </rPh>
    <rPh sb="6" eb="7">
      <t>フ</t>
    </rPh>
    <rPh sb="7" eb="8">
      <t>コ</t>
    </rPh>
    <rPh sb="10" eb="12">
      <t>ヒツヨウ</t>
    </rPh>
    <rPh sb="13" eb="15">
      <t>フリコミ</t>
    </rPh>
    <rPh sb="15" eb="18">
      <t>テスウリョウ</t>
    </rPh>
    <rPh sb="36" eb="38">
      <t>ショウダク</t>
    </rPh>
    <phoneticPr fontId="2"/>
  </si>
  <si>
    <t>２　この事業に係る報告や立入調査について、国や県協議会等から求められた場合に応じます。</t>
    <rPh sb="21" eb="22">
      <t>クニ</t>
    </rPh>
    <rPh sb="23" eb="24">
      <t>ケン</t>
    </rPh>
    <rPh sb="24" eb="27">
      <t>キョウギカイ</t>
    </rPh>
    <phoneticPr fontId="2"/>
  </si>
  <si>
    <t>３　取組の実施が確認できる書類等の証拠書類について、支援金を受給した年度の翌年度から５年間保管し、県協議会又は国等から求められた場合は提出します。</t>
    <rPh sb="30" eb="32">
      <t>ジュキュウ</t>
    </rPh>
    <rPh sb="49" eb="50">
      <t>ケン</t>
    </rPh>
    <rPh sb="50" eb="53">
      <t>キョウギカイ</t>
    </rPh>
    <rPh sb="53" eb="54">
      <t>マタ</t>
    </rPh>
    <rPh sb="55" eb="56">
      <t>クニ</t>
    </rPh>
    <rPh sb="56" eb="57">
      <t>トウ</t>
    </rPh>
    <phoneticPr fontId="2"/>
  </si>
  <si>
    <t>４　以下の場合には、支援金を返還することに異存ありません。</t>
    <phoneticPr fontId="2"/>
  </si>
  <si>
    <t>ア　化学肥料低減計画書及びその他の提出書類において、虚偽の内容を申請したことが判明した場合</t>
    <rPh sb="2" eb="11">
      <t>カガクヒリョウテイゲンケイカクショ</t>
    </rPh>
    <phoneticPr fontId="2"/>
  </si>
  <si>
    <t>イ　正当な理由がなく、化学肥料低減計画書に記載した取組を実施していないことが判明した場合</t>
    <rPh sb="11" eb="20">
      <t>カガクヒリョウテイゲンケイカクショ</t>
    </rPh>
    <phoneticPr fontId="2"/>
  </si>
  <si>
    <t>５　自治体から本申請に係る情報の提供依頼があった場合に、提供することに同意します。</t>
    <rPh sb="2" eb="5">
      <t>ジチタイ</t>
    </rPh>
    <rPh sb="7" eb="8">
      <t>ホン</t>
    </rPh>
    <rPh sb="8" eb="10">
      <t>シンセイ</t>
    </rPh>
    <rPh sb="11" eb="12">
      <t>カカ</t>
    </rPh>
    <rPh sb="13" eb="15">
      <t>ジョウホウ</t>
    </rPh>
    <rPh sb="16" eb="18">
      <t>テイキョウ</t>
    </rPh>
    <rPh sb="18" eb="20">
      <t>イライ</t>
    </rPh>
    <rPh sb="24" eb="26">
      <t>バアイ</t>
    </rPh>
    <rPh sb="28" eb="30">
      <t>テイキョウ</t>
    </rPh>
    <rPh sb="35" eb="37">
      <t>ドウイ</t>
    </rPh>
    <phoneticPr fontId="2"/>
  </si>
  <si>
    <t>氏名（自署）</t>
    <rPh sb="0" eb="2">
      <t>シメイ</t>
    </rPh>
    <rPh sb="3" eb="5">
      <t>ジショ</t>
    </rPh>
    <phoneticPr fontId="2"/>
  </si>
  <si>
    <t>参考様式第２号</t>
    <rPh sb="0" eb="2">
      <t>サンコウ</t>
    </rPh>
    <rPh sb="2" eb="4">
      <t>ヨウシキ</t>
    </rPh>
    <rPh sb="4" eb="5">
      <t>ダイ</t>
    </rPh>
    <rPh sb="6" eb="7">
      <t>ゴウ</t>
    </rPh>
    <phoneticPr fontId="2"/>
  </si>
  <si>
    <t>化学肥料低減計画書</t>
    <rPh sb="0" eb="4">
      <t>カガクヒリョウ</t>
    </rPh>
    <rPh sb="4" eb="6">
      <t>テイゲン</t>
    </rPh>
    <rPh sb="6" eb="8">
      <t>ケイカク</t>
    </rPh>
    <rPh sb="8" eb="9">
      <t>ショ</t>
    </rPh>
    <phoneticPr fontId="2"/>
  </si>
  <si>
    <t>秋用肥料</t>
    <rPh sb="0" eb="2">
      <t>アキヨウ</t>
    </rPh>
    <rPh sb="2" eb="4">
      <t>ヒリョウ</t>
    </rPh>
    <phoneticPr fontId="2"/>
  </si>
  <si>
    <t>春用肥料</t>
    <rPh sb="0" eb="2">
      <t>ハルヨウ</t>
    </rPh>
    <rPh sb="2" eb="4">
      <t>ヒリョウ</t>
    </rPh>
    <phoneticPr fontId="2"/>
  </si>
  <si>
    <t>年間</t>
    <rPh sb="0" eb="2">
      <t>ネンカン</t>
    </rPh>
    <phoneticPr fontId="2"/>
  </si>
  <si>
    <t>作付概要</t>
    <rPh sb="0" eb="2">
      <t>サクツ</t>
    </rPh>
    <rPh sb="2" eb="4">
      <t>ガイヨウ</t>
    </rPh>
    <phoneticPr fontId="2"/>
  </si>
  <si>
    <t>作物名</t>
    <rPh sb="0" eb="3">
      <t>サクモツメイ</t>
    </rPh>
    <phoneticPr fontId="2"/>
  </si>
  <si>
    <t>作付面積（ha)</t>
    <rPh sb="0" eb="2">
      <t>サクヅ</t>
    </rPh>
    <rPh sb="2" eb="4">
      <t>メンセキ</t>
    </rPh>
    <phoneticPr fontId="2"/>
  </si>
  <si>
    <t>注：該当するものに〇を付けること</t>
    <rPh sb="0" eb="1">
      <t>チュウ</t>
    </rPh>
    <rPh sb="2" eb="4">
      <t>ガイトウ</t>
    </rPh>
    <rPh sb="11" eb="12">
      <t>ツ</t>
    </rPh>
    <phoneticPr fontId="2"/>
  </si>
  <si>
    <t>その他</t>
    <rPh sb="2" eb="3">
      <t>ホカ</t>
    </rPh>
    <phoneticPr fontId="2"/>
  </si>
  <si>
    <t>計</t>
    <rPh sb="0" eb="1">
      <t>ケイ</t>
    </rPh>
    <phoneticPr fontId="2"/>
  </si>
  <si>
    <t>※</t>
    <phoneticPr fontId="2"/>
  </si>
  <si>
    <t xml:space="preserve">
１． 実施する（してきた）取組メニューに「○」を付してください。
２． 「令和４年度又は令和５年度の取組」には、実施する取組メニューが２つ以上必要です。そのうち
     1つ以上は、新しい取組、従来の取組の強化・拡大（「◎」で記入）を含むようにしてください。
</t>
    <rPh sb="4" eb="6">
      <t>ジッシ</t>
    </rPh>
    <rPh sb="14" eb="16">
      <t>トリクミ</t>
    </rPh>
    <rPh sb="25" eb="26">
      <t>フ</t>
    </rPh>
    <rPh sb="57" eb="59">
      <t>ジッシ</t>
    </rPh>
    <rPh sb="61" eb="63">
      <t>トリクミ</t>
    </rPh>
    <rPh sb="70" eb="72">
      <t>イジョウ</t>
    </rPh>
    <rPh sb="72" eb="74">
      <t>ヒツヨウ</t>
    </rPh>
    <rPh sb="89" eb="91">
      <t>イジョウ</t>
    </rPh>
    <rPh sb="93" eb="94">
      <t>アタラ</t>
    </rPh>
    <rPh sb="96" eb="98">
      <t>トリクミ</t>
    </rPh>
    <rPh sb="99" eb="101">
      <t>ジュウライ</t>
    </rPh>
    <rPh sb="102" eb="104">
      <t>トリクミ</t>
    </rPh>
    <rPh sb="105" eb="107">
      <t>キョウカ</t>
    </rPh>
    <rPh sb="108" eb="110">
      <t>カクダイ</t>
    </rPh>
    <rPh sb="115" eb="117">
      <t>キニュウ</t>
    </rPh>
    <rPh sb="119" eb="120">
      <t>フク</t>
    </rPh>
    <phoneticPr fontId="2"/>
  </si>
  <si>
    <t>取組メニュー</t>
    <rPh sb="0" eb="2">
      <t>トリクミ</t>
    </rPh>
    <phoneticPr fontId="2"/>
  </si>
  <si>
    <t>前年度までの
取組</t>
    <rPh sb="0" eb="2">
      <t>ゼンネン</t>
    </rPh>
    <rPh sb="2" eb="3">
      <t>ド</t>
    </rPh>
    <rPh sb="7" eb="9">
      <t>トリクミ</t>
    </rPh>
    <phoneticPr fontId="2"/>
  </si>
  <si>
    <t>令和４年度又は
令和５年度の取組</t>
    <rPh sb="0" eb="2">
      <t>レイワ</t>
    </rPh>
    <rPh sb="3" eb="5">
      <t>ネンド</t>
    </rPh>
    <rPh sb="5" eb="6">
      <t>マタ</t>
    </rPh>
    <rPh sb="8" eb="10">
      <t>レイワ</t>
    </rPh>
    <rPh sb="11" eb="13">
      <t>ネンド</t>
    </rPh>
    <rPh sb="14" eb="16">
      <t>トリクミ</t>
    </rPh>
    <phoneticPr fontId="2"/>
  </si>
  <si>
    <t>　私は、添付した領収書（請求書）等記載の肥料（肥料費）について以下のとおり、確約します。</t>
    <rPh sb="1" eb="2">
      <t>ワタシ</t>
    </rPh>
    <rPh sb="4" eb="6">
      <t>テンプ</t>
    </rPh>
    <rPh sb="8" eb="11">
      <t>リョウシュウショ</t>
    </rPh>
    <rPh sb="12" eb="15">
      <t>セイキュウショ</t>
    </rPh>
    <rPh sb="16" eb="17">
      <t>トウ</t>
    </rPh>
    <rPh sb="17" eb="19">
      <t>キサイ</t>
    </rPh>
    <rPh sb="20" eb="22">
      <t>ヒリョウ</t>
    </rPh>
    <rPh sb="23" eb="26">
      <t>ヒリョウヒ</t>
    </rPh>
    <rPh sb="31" eb="33">
      <t>イカ</t>
    </rPh>
    <rPh sb="38" eb="40">
      <t>カクヤク</t>
    </rPh>
    <phoneticPr fontId="2"/>
  </si>
  <si>
    <t>　令和４年秋肥又は令和５年春肥として確実に購入し、自らの農業生産に使用します。</t>
    <phoneticPr fontId="2"/>
  </si>
  <si>
    <t>※チェック欄にチェックした上で署名してください。</t>
    <rPh sb="5" eb="6">
      <t>ラン</t>
    </rPh>
    <rPh sb="13" eb="14">
      <t>ウエ</t>
    </rPh>
    <rPh sb="15" eb="17">
      <t>ショメイ</t>
    </rPh>
    <phoneticPr fontId="2"/>
  </si>
  <si>
    <t>氏名（自署）</t>
    <phoneticPr fontId="2"/>
  </si>
  <si>
    <t>（注）</t>
    <phoneticPr fontId="2"/>
  </si>
  <si>
    <t>当年の肥料費は、秋用肥料については令和４年６月～10月、春用肥料については令和４年11月～令和５年５月に発注したことを証明する書類（注文票等）と、参加農業者が肥料費を支払ったことを証明する書類（領収書等）または支払い義務が生じていることを示す書類（請求書等）を提出すること。
なお、肥料の種類、数量、購入費が記載されているものに限る。</t>
    <rPh sb="0" eb="1">
      <t>ア</t>
    </rPh>
    <phoneticPr fontId="2"/>
  </si>
  <si>
    <t>群馬県担い手育成総合支援協議会確認欄</t>
    <rPh sb="0" eb="3">
      <t>グンマケン</t>
    </rPh>
    <rPh sb="3" eb="4">
      <t>ニナ</t>
    </rPh>
    <rPh sb="5" eb="6">
      <t>テ</t>
    </rPh>
    <rPh sb="6" eb="8">
      <t>イクセイ</t>
    </rPh>
    <rPh sb="8" eb="10">
      <t>ソウゴウ</t>
    </rPh>
    <rPh sb="10" eb="12">
      <t>シエン</t>
    </rPh>
    <rPh sb="12" eb="15">
      <t>キョウギカイ</t>
    </rPh>
    <rPh sb="15" eb="17">
      <t>カクニン</t>
    </rPh>
    <rPh sb="17" eb="18">
      <t>ラン</t>
    </rPh>
    <phoneticPr fontId="2"/>
  </si>
  <si>
    <t>参考様式第１－２号</t>
    <rPh sb="0" eb="2">
      <t>サンコウ</t>
    </rPh>
    <rPh sb="2" eb="4">
      <t>ヨウシキ</t>
    </rPh>
    <rPh sb="4" eb="5">
      <t>ダイ</t>
    </rPh>
    <rPh sb="8" eb="9">
      <t>ゴウ</t>
    </rPh>
    <phoneticPr fontId="2"/>
  </si>
  <si>
    <t>県参考様式第１－２号</t>
    <rPh sb="0" eb="1">
      <t>ケン</t>
    </rPh>
    <rPh sb="1" eb="3">
      <t>サンコウ</t>
    </rPh>
    <rPh sb="3" eb="5">
      <t>ヨウシキ</t>
    </rPh>
    <rPh sb="5" eb="6">
      <t>ダイ</t>
    </rPh>
    <rPh sb="9" eb="10">
      <t>ゴウ</t>
    </rPh>
    <phoneticPr fontId="2"/>
  </si>
  <si>
    <t>肥料価格高騰対策事業　参加農業者名簿</t>
    <rPh sb="0" eb="2">
      <t>ヒリョウ</t>
    </rPh>
    <rPh sb="2" eb="4">
      <t>カカク</t>
    </rPh>
    <rPh sb="4" eb="6">
      <t>コウトウ</t>
    </rPh>
    <rPh sb="6" eb="8">
      <t>タイサク</t>
    </rPh>
    <rPh sb="8" eb="10">
      <t>ジギョウ</t>
    </rPh>
    <rPh sb="11" eb="13">
      <t>サンカ</t>
    </rPh>
    <rPh sb="13" eb="16">
      <t>ノウギョウシャ</t>
    </rPh>
    <rPh sb="16" eb="18">
      <t>メイボ</t>
    </rPh>
    <phoneticPr fontId="2"/>
  </si>
  <si>
    <t>No.</t>
    <phoneticPr fontId="2"/>
  </si>
  <si>
    <t>参加農業者</t>
    <rPh sb="0" eb="2">
      <t>サンカ</t>
    </rPh>
    <rPh sb="2" eb="5">
      <t>ノウギョウシャ</t>
    </rPh>
    <phoneticPr fontId="2"/>
  </si>
  <si>
    <t>支援予定額（円）</t>
    <rPh sb="4" eb="5">
      <t>ガク</t>
    </rPh>
    <rPh sb="6" eb="7">
      <t>エン</t>
    </rPh>
    <phoneticPr fontId="2"/>
  </si>
  <si>
    <t>備考</t>
    <rPh sb="0" eb="2">
      <t>ビコウ</t>
    </rPh>
    <phoneticPr fontId="2"/>
  </si>
  <si>
    <t>春用肥料（令和４年11月～令和５年５月購入分）の支援予定額（円）</t>
    <rPh sb="0" eb="2">
      <t>ハルヨウ</t>
    </rPh>
    <rPh sb="28" eb="29">
      <t>ガク</t>
    </rPh>
    <rPh sb="30" eb="31">
      <t>エン</t>
    </rPh>
    <phoneticPr fontId="2"/>
  </si>
  <si>
    <t>氏名
又は
法人・組織名</t>
    <rPh sb="0" eb="1">
      <t>ウジ</t>
    </rPh>
    <rPh sb="1" eb="2">
      <t>ナ</t>
    </rPh>
    <rPh sb="3" eb="4">
      <t>マタ</t>
    </rPh>
    <rPh sb="6" eb="8">
      <t>ホウジン</t>
    </rPh>
    <rPh sb="9" eb="12">
      <t>ソシキメイ</t>
    </rPh>
    <phoneticPr fontId="2"/>
  </si>
  <si>
    <t>秋用肥料（令和４年６月～令和４年10月購入分）</t>
    <rPh sb="0" eb="2">
      <t>アキヨウ</t>
    </rPh>
    <rPh sb="2" eb="4">
      <t>ヒリョウ</t>
    </rPh>
    <rPh sb="5" eb="7">
      <t>レイワ</t>
    </rPh>
    <rPh sb="8" eb="9">
      <t>ネン</t>
    </rPh>
    <rPh sb="10" eb="11">
      <t>ガツ</t>
    </rPh>
    <rPh sb="12" eb="14">
      <t>レイワ</t>
    </rPh>
    <rPh sb="15" eb="16">
      <t>ネン</t>
    </rPh>
    <rPh sb="18" eb="19">
      <t>ガツ</t>
    </rPh>
    <rPh sb="19" eb="21">
      <t>コウニュウ</t>
    </rPh>
    <rPh sb="21" eb="22">
      <t>ブン</t>
    </rPh>
    <phoneticPr fontId="2"/>
  </si>
  <si>
    <t>春用肥料（令和４年11月～令和５年５月購入分）</t>
    <rPh sb="0" eb="1">
      <t>ハル</t>
    </rPh>
    <rPh sb="1" eb="2">
      <t>ヨウ</t>
    </rPh>
    <rPh sb="2" eb="4">
      <t>ヒリョウ</t>
    </rPh>
    <rPh sb="5" eb="7">
      <t>レイワ</t>
    </rPh>
    <rPh sb="8" eb="9">
      <t>ネン</t>
    </rPh>
    <rPh sb="11" eb="12">
      <t>ガツ</t>
    </rPh>
    <rPh sb="13" eb="15">
      <t>レイワ</t>
    </rPh>
    <rPh sb="16" eb="17">
      <t>ネン</t>
    </rPh>
    <rPh sb="18" eb="19">
      <t>ガツ</t>
    </rPh>
    <rPh sb="19" eb="21">
      <t>コウニュウ</t>
    </rPh>
    <rPh sb="21" eb="22">
      <t>ブン</t>
    </rPh>
    <phoneticPr fontId="2"/>
  </si>
  <si>
    <t>総合計</t>
    <rPh sb="0" eb="1">
      <t>ソウ</t>
    </rPh>
    <rPh sb="1" eb="3">
      <t>ゴウケイ</t>
    </rPh>
    <phoneticPr fontId="2"/>
  </si>
  <si>
    <t>国の支援金</t>
    <rPh sb="0" eb="1">
      <t>クニ</t>
    </rPh>
    <rPh sb="2" eb="5">
      <t>シエンキン</t>
    </rPh>
    <phoneticPr fontId="2"/>
  </si>
  <si>
    <t>群馬県の支援金（価格高騰の１割分）
下記①と②の両方に該当の方は対象外となります。
①群馬県外に在住
②群馬県内で農業を営んでいない</t>
    <rPh sb="0" eb="3">
      <t>グンマケン</t>
    </rPh>
    <rPh sb="4" eb="7">
      <t>シエンキン</t>
    </rPh>
    <rPh sb="8" eb="10">
      <t>カカク</t>
    </rPh>
    <rPh sb="10" eb="12">
      <t>コウトウ</t>
    </rPh>
    <rPh sb="14" eb="15">
      <t>ワリ</t>
    </rPh>
    <rPh sb="15" eb="16">
      <t>ブン</t>
    </rPh>
    <rPh sb="18" eb="20">
      <t>カキ</t>
    </rPh>
    <rPh sb="24" eb="26">
      <t>リョウホウ</t>
    </rPh>
    <rPh sb="27" eb="29">
      <t>ガイトウ</t>
    </rPh>
    <rPh sb="30" eb="31">
      <t>カタ</t>
    </rPh>
    <rPh sb="32" eb="34">
      <t>タイショウ</t>
    </rPh>
    <rPh sb="34" eb="35">
      <t>ソト</t>
    </rPh>
    <rPh sb="43" eb="46">
      <t>グンマケン</t>
    </rPh>
    <rPh sb="46" eb="47">
      <t>ガイ</t>
    </rPh>
    <rPh sb="48" eb="50">
      <t>ザイジュウ</t>
    </rPh>
    <rPh sb="52" eb="54">
      <t>グンマ</t>
    </rPh>
    <rPh sb="54" eb="56">
      <t>ケンナイ</t>
    </rPh>
    <rPh sb="57" eb="59">
      <t>ノウギョウ</t>
    </rPh>
    <rPh sb="60" eb="61">
      <t>イトナ</t>
    </rPh>
    <phoneticPr fontId="2"/>
  </si>
  <si>
    <t>当年の肥料費</t>
    <rPh sb="0" eb="1">
      <t>ア</t>
    </rPh>
    <rPh sb="1" eb="2">
      <t>ネン</t>
    </rPh>
    <rPh sb="3" eb="5">
      <t>ヒリョウ</t>
    </rPh>
    <rPh sb="5" eb="6">
      <t>ヒ</t>
    </rPh>
    <phoneticPr fontId="2"/>
  </si>
  <si>
    <t>支援予定額</t>
    <phoneticPr fontId="2"/>
  </si>
  <si>
    <t>当年の肥料費（県）
※上記①に該当する方は当年の肥料費のうち群馬県内ほ場使用分</t>
    <rPh sb="0" eb="1">
      <t>ア</t>
    </rPh>
    <rPh sb="1" eb="2">
      <t>ネン</t>
    </rPh>
    <rPh sb="3" eb="5">
      <t>ヒリョウ</t>
    </rPh>
    <rPh sb="5" eb="6">
      <t>ヒ</t>
    </rPh>
    <rPh sb="7" eb="8">
      <t>ケン</t>
    </rPh>
    <rPh sb="11" eb="13">
      <t>ジョウキ</t>
    </rPh>
    <rPh sb="15" eb="17">
      <t>ガイトウ</t>
    </rPh>
    <rPh sb="19" eb="20">
      <t>カタ</t>
    </rPh>
    <rPh sb="21" eb="23">
      <t>トウネン</t>
    </rPh>
    <rPh sb="24" eb="27">
      <t>ヒリョウヒ</t>
    </rPh>
    <rPh sb="30" eb="32">
      <t>グンマ</t>
    </rPh>
    <rPh sb="32" eb="34">
      <t>ケンナイ</t>
    </rPh>
    <rPh sb="35" eb="36">
      <t>ジョウ</t>
    </rPh>
    <rPh sb="36" eb="39">
      <t>シヨウブン</t>
    </rPh>
    <phoneticPr fontId="2"/>
  </si>
  <si>
    <t>集計</t>
    <rPh sb="0" eb="2">
      <t>シュウケイ</t>
    </rPh>
    <phoneticPr fontId="2"/>
  </si>
  <si>
    <t>－</t>
    <phoneticPr fontId="2"/>
  </si>
  <si>
    <t>　「肥料価格高騰対策事業取組計画書」の添付資料として使用する場合は、当年の肥料費は、秋用肥料については令和４年６月～10月、春用肥料については令和４年11月～令和５年５月に発注したことを証明する書類（注文票等）と、参加農業者が肥料費を支払ったことを証明する書類（領収書等）または支払い義務が生じていることを示す書類（請求書等）を提出すること。
　なお、肥料の種類、数量、購入費が記載されているものに限る。</t>
    <rPh sb="14" eb="16">
      <t>ケイカク</t>
    </rPh>
    <rPh sb="34" eb="35">
      <t>ア</t>
    </rPh>
    <rPh sb="79" eb="81">
      <t>レイワ</t>
    </rPh>
    <rPh sb="82" eb="83">
      <t>ネン</t>
    </rPh>
    <rPh sb="84" eb="85">
      <t>ガツ</t>
    </rPh>
    <rPh sb="86" eb="88">
      <t>ハッチュウ</t>
    </rPh>
    <rPh sb="93" eb="95">
      <t>ショウメイ</t>
    </rPh>
    <rPh sb="97" eb="99">
      <t>ショルイ</t>
    </rPh>
    <rPh sb="100" eb="103">
      <t>チュウモンヒョウ</t>
    </rPh>
    <rPh sb="103" eb="104">
      <t>ナド</t>
    </rPh>
    <phoneticPr fontId="2"/>
  </si>
  <si>
    <t>　国支援予定額の算出方法は下記のとおりとする。
支援予定額＝｛（当年の肥料費）－（当年の肥料費）÷（高騰率）÷0.9｝×0.7
　ただし、当年における肥料コスト上昇に対して、都道府県及び市町村から支援金（以下「地方自治体支援金」という。）が交付されている場合にあっては、この交付額から以下の算定式により算出される調整額を控除したものを支援予定額とする。
　なお、調整額が負の数の場合は、調整額は０とする。また支援金が交付されている旨、備考欄に記載する。
（調整額）＝（地方自治体支援金）－｛（当年の肥料費－前年の肥料費）×0.3｝</t>
    <rPh sb="1" eb="2">
      <t>クニ</t>
    </rPh>
    <rPh sb="2" eb="4">
      <t>シエン</t>
    </rPh>
    <rPh sb="4" eb="7">
      <t>ヨテイガク</t>
    </rPh>
    <rPh sb="26" eb="29">
      <t>ヨテイガク</t>
    </rPh>
    <rPh sb="32" eb="33">
      <t>ア</t>
    </rPh>
    <rPh sb="33" eb="34">
      <t>ネン</t>
    </rPh>
    <rPh sb="35" eb="38">
      <t>ヒリョウヒ</t>
    </rPh>
    <rPh sb="41" eb="42">
      <t>ア</t>
    </rPh>
    <rPh sb="42" eb="43">
      <t>ネン</t>
    </rPh>
    <rPh sb="44" eb="47">
      <t>ヒリョウヒ</t>
    </rPh>
    <rPh sb="50" eb="53">
      <t>コウトウリツ</t>
    </rPh>
    <rPh sb="70" eb="71">
      <t>ア</t>
    </rPh>
    <rPh sb="168" eb="172">
      <t>シエンヨテイ</t>
    </rPh>
    <rPh sb="247" eb="248">
      <t>ア</t>
    </rPh>
    <phoneticPr fontId="2"/>
  </si>
  <si>
    <t>　群馬県支援予定額の算出方法は下記のとおりとする。
支援予定額＝｛（当年の肥料費）－（当年の肥料費）÷（高騰率）÷0.9｝×0.1
　ただし、当年における肥料コスト上昇に対して、都道府県及び市町村から支援金（以下「地方自治体支援金」という。）が交付されている場合にあっては、この交付額から以下の算定式により算出される調整額を控除したものを支援予定額とする。
　なお、調整額が負の数の場合は、調整額は０とする。また支援金が交付されている旨、備考欄に記載する。
（調整額）＝（地方自治体支援金）－｛（当年の肥料費－前年の肥料費）×0.2｝</t>
    <rPh sb="1" eb="3">
      <t>グンマ</t>
    </rPh>
    <rPh sb="3" eb="4">
      <t>ケン</t>
    </rPh>
    <rPh sb="4" eb="6">
      <t>シエン</t>
    </rPh>
    <rPh sb="6" eb="9">
      <t>ヨテイガク</t>
    </rPh>
    <rPh sb="28" eb="31">
      <t>ヨテイガク</t>
    </rPh>
    <rPh sb="34" eb="35">
      <t>ア</t>
    </rPh>
    <rPh sb="35" eb="36">
      <t>ネン</t>
    </rPh>
    <rPh sb="37" eb="40">
      <t>ヒリョウヒ</t>
    </rPh>
    <rPh sb="43" eb="44">
      <t>ア</t>
    </rPh>
    <rPh sb="44" eb="45">
      <t>ネン</t>
    </rPh>
    <rPh sb="46" eb="49">
      <t>ヒリョウヒ</t>
    </rPh>
    <rPh sb="52" eb="55">
      <t>コウトウリツ</t>
    </rPh>
    <rPh sb="72" eb="73">
      <t>ア</t>
    </rPh>
    <rPh sb="170" eb="174">
      <t>シエンヨテイ</t>
    </rPh>
    <rPh sb="249" eb="250">
      <t>ア</t>
    </rPh>
    <phoneticPr fontId="2"/>
  </si>
  <si>
    <t>　「肥料価格高騰対策事業取組実績報告書」の添付資料として使用する場合は、「支援予定額」を「支援額」とする。</t>
    <phoneticPr fontId="2"/>
  </si>
  <si>
    <t>　適宜、行を追加すること。</t>
    <phoneticPr fontId="2"/>
  </si>
  <si>
    <t>　表中に十分に記載できない場合には、別紙で提出すること。</t>
  </si>
  <si>
    <t>群馬県担い手育成総合支援協議会</t>
    <rPh sb="0" eb="3">
      <t>グンマケン</t>
    </rPh>
    <rPh sb="3" eb="4">
      <t>ニナ</t>
    </rPh>
    <rPh sb="5" eb="6">
      <t>テ</t>
    </rPh>
    <rPh sb="6" eb="8">
      <t>イクセイ</t>
    </rPh>
    <rPh sb="8" eb="10">
      <t>ソウゴウ</t>
    </rPh>
    <rPh sb="10" eb="12">
      <t>シエン</t>
    </rPh>
    <rPh sb="12" eb="15">
      <t>キョウギカイ</t>
    </rPh>
    <phoneticPr fontId="2"/>
  </si>
  <si>
    <t>会長　　髙橋　英二　　殿</t>
    <rPh sb="0" eb="2">
      <t>カイチョウ</t>
    </rPh>
    <rPh sb="4" eb="6">
      <t>タカハシ</t>
    </rPh>
    <rPh sb="7" eb="9">
      <t>エイジ</t>
    </rPh>
    <rPh sb="11" eb="12">
      <t>トノ</t>
    </rPh>
    <phoneticPr fontId="2"/>
  </si>
  <si>
    <t>群馬県肥料価格高騰緊急対策の申請に係る誓約書</t>
    <rPh sb="0" eb="3">
      <t>グンマケン</t>
    </rPh>
    <rPh sb="3" eb="5">
      <t>ヒリョウ</t>
    </rPh>
    <rPh sb="5" eb="7">
      <t>カカク</t>
    </rPh>
    <rPh sb="7" eb="9">
      <t>コウトウ</t>
    </rPh>
    <rPh sb="9" eb="11">
      <t>キンキュウ</t>
    </rPh>
    <rPh sb="11" eb="13">
      <t>タイサク</t>
    </rPh>
    <rPh sb="14" eb="16">
      <t>シンセイ</t>
    </rPh>
    <rPh sb="17" eb="18">
      <t>カカ</t>
    </rPh>
    <rPh sb="19" eb="22">
      <t>セイヤクショ</t>
    </rPh>
    <phoneticPr fontId="2"/>
  </si>
  <si>
    <t>　群馬県肥料価格高騰緊急対策として、申請する春用費用肥料費については、群馬県内の農用地に施肥する肥料分であることに相違ありません。　
　また、虚偽の内容を申請したことが判明した場合には、支援金を返還することに異存ありません。</t>
    <rPh sb="1" eb="4">
      <t>グンマケン</t>
    </rPh>
    <rPh sb="4" eb="6">
      <t>ヒリョウ</t>
    </rPh>
    <rPh sb="6" eb="8">
      <t>カカク</t>
    </rPh>
    <rPh sb="8" eb="10">
      <t>コウトウ</t>
    </rPh>
    <rPh sb="10" eb="12">
      <t>キンキュウ</t>
    </rPh>
    <rPh sb="12" eb="14">
      <t>タイサク</t>
    </rPh>
    <rPh sb="18" eb="20">
      <t>シンセイ</t>
    </rPh>
    <rPh sb="22" eb="24">
      <t>ハルヨウ</t>
    </rPh>
    <rPh sb="24" eb="26">
      <t>ヒヨウ</t>
    </rPh>
    <rPh sb="26" eb="29">
      <t>ヒリョウヒ</t>
    </rPh>
    <rPh sb="35" eb="37">
      <t>グンマ</t>
    </rPh>
    <rPh sb="37" eb="39">
      <t>ケンナイ</t>
    </rPh>
    <rPh sb="40" eb="43">
      <t>ノウヨウチ</t>
    </rPh>
    <rPh sb="44" eb="46">
      <t>セヒ</t>
    </rPh>
    <rPh sb="48" eb="50">
      <t>ヒリョウ</t>
    </rPh>
    <rPh sb="50" eb="51">
      <t>ブン</t>
    </rPh>
    <rPh sb="57" eb="59">
      <t>ソウイ</t>
    </rPh>
    <phoneticPr fontId="2"/>
  </si>
  <si>
    <t>群馬県肥料価格高騰緊急対策で申請する春用肥料費</t>
    <rPh sb="0" eb="3">
      <t>グンマケン</t>
    </rPh>
    <rPh sb="3" eb="5">
      <t>ヒリョウ</t>
    </rPh>
    <rPh sb="5" eb="7">
      <t>カカク</t>
    </rPh>
    <rPh sb="7" eb="9">
      <t>コウトウ</t>
    </rPh>
    <rPh sb="9" eb="11">
      <t>キンキュウ</t>
    </rPh>
    <rPh sb="11" eb="13">
      <t>タイサク</t>
    </rPh>
    <rPh sb="14" eb="16">
      <t>シンセイ</t>
    </rPh>
    <rPh sb="18" eb="20">
      <t>ハルヨウ</t>
    </rPh>
    <rPh sb="20" eb="23">
      <t>ヒリョウヒ</t>
    </rPh>
    <phoneticPr fontId="2"/>
  </si>
  <si>
    <t>令和　　年　　月　　日</t>
    <rPh sb="0" eb="2">
      <t>レイワ</t>
    </rPh>
    <rPh sb="4" eb="5">
      <t>ネン</t>
    </rPh>
    <rPh sb="7" eb="8">
      <t>ツキ</t>
    </rPh>
    <rPh sb="10" eb="11">
      <t>ニチ</t>
    </rPh>
    <phoneticPr fontId="2"/>
  </si>
  <si>
    <t>預金通帳等の写し貼付台紙</t>
    <rPh sb="0" eb="5">
      <t>ヨキンツウチョウトウ</t>
    </rPh>
    <rPh sb="6" eb="7">
      <t>ウツ</t>
    </rPh>
    <rPh sb="8" eb="10">
      <t>テンプ</t>
    </rPh>
    <rPh sb="10" eb="12">
      <t>ダイシ</t>
    </rPh>
    <phoneticPr fontId="2"/>
  </si>
  <si>
    <t>取組実施者名</t>
    <rPh sb="0" eb="5">
      <t>トリクミジッシシャ</t>
    </rPh>
    <rPh sb="5" eb="6">
      <t>メイ</t>
    </rPh>
    <phoneticPr fontId="2"/>
  </si>
  <si>
    <t>参加農業者名</t>
    <rPh sb="0" eb="2">
      <t>サンカ</t>
    </rPh>
    <rPh sb="2" eb="5">
      <t>ノウギョウシャ</t>
    </rPh>
    <rPh sb="5" eb="6">
      <t>メイ</t>
    </rPh>
    <phoneticPr fontId="2"/>
  </si>
  <si>
    <t>（申請者名）</t>
    <rPh sb="1" eb="4">
      <t>シンセイシャ</t>
    </rPh>
    <rPh sb="4" eb="5">
      <t>メイ</t>
    </rPh>
    <phoneticPr fontId="2"/>
  </si>
  <si>
    <t>申請書に記載の振込口座についてのお願い</t>
    <rPh sb="0" eb="3">
      <t>シンセイショ</t>
    </rPh>
    <rPh sb="4" eb="6">
      <t>キサイ</t>
    </rPh>
    <rPh sb="7" eb="9">
      <t>フリコミ</t>
    </rPh>
    <rPh sb="9" eb="11">
      <t>コウザ</t>
    </rPh>
    <rPh sb="17" eb="18">
      <t>ネガ</t>
    </rPh>
    <phoneticPr fontId="2"/>
  </si>
  <si>
    <t>※１　</t>
    <phoneticPr fontId="2"/>
  </si>
  <si>
    <t>口座名義は、申請者本人の名義としてください。</t>
  </si>
  <si>
    <t>※２</t>
    <phoneticPr fontId="2"/>
  </si>
  <si>
    <t>口座番号など記入内容に誤りがないか、再度ご確認ください。誤りがあると、支援金の振込みができない場合があります。</t>
    <phoneticPr fontId="2"/>
  </si>
  <si>
    <t>預金通帳等の写しについてのお願い</t>
    <rPh sb="14" eb="15">
      <t>ネガ</t>
    </rPh>
    <phoneticPr fontId="2"/>
  </si>
  <si>
    <t>預金通帳等の写しは、口座番号等が確認できるものを貼付してください。</t>
    <rPh sb="24" eb="26">
      <t>テンプ</t>
    </rPh>
    <phoneticPr fontId="2"/>
  </si>
  <si>
    <t>「通帳の表紙」と「通帳を開いた１ページ目、２ページ目」が必要です。</t>
    <rPh sb="1" eb="3">
      <t>ツウチョウ</t>
    </rPh>
    <rPh sb="19" eb="20">
      <t>メ</t>
    </rPh>
    <rPh sb="28" eb="30">
      <t>ヒツヨウ</t>
    </rPh>
    <phoneticPr fontId="2"/>
  </si>
  <si>
    <t>預金通帳等の写しが剥がれないように
のりやセロハンテープなどで
しっかり貼付してください。</t>
    <rPh sb="9" eb="10">
      <t>ハ</t>
    </rPh>
    <rPh sb="36" eb="38">
      <t>テンプ</t>
    </rPh>
    <phoneticPr fontId="2"/>
  </si>
  <si>
    <t>春肥分注文票貼付台紙</t>
    <rPh sb="0" eb="1">
      <t>ハル</t>
    </rPh>
    <rPh sb="1" eb="2">
      <t>ヒ</t>
    </rPh>
    <rPh sb="2" eb="3">
      <t>ブン</t>
    </rPh>
    <rPh sb="3" eb="6">
      <t>チュウモンヒョウ</t>
    </rPh>
    <rPh sb="6" eb="8">
      <t>テンプ</t>
    </rPh>
    <rPh sb="8" eb="10">
      <t>ダイシ</t>
    </rPh>
    <phoneticPr fontId="2"/>
  </si>
  <si>
    <t>□　申請者（参加農業者）が令和４年11月1日～令和５年５月に発注したことを証明する書類になっていますか。
□　肥料名、数量、注文金額が記載されていますか。</t>
    <rPh sb="2" eb="5">
      <t>シンセイシャ</t>
    </rPh>
    <rPh sb="6" eb="8">
      <t>サンカ</t>
    </rPh>
    <rPh sb="8" eb="11">
      <t>ノウギョウシャ</t>
    </rPh>
    <rPh sb="13" eb="15">
      <t>レイワ</t>
    </rPh>
    <rPh sb="16" eb="17">
      <t>ネン</t>
    </rPh>
    <rPh sb="19" eb="20">
      <t>ガツ</t>
    </rPh>
    <rPh sb="21" eb="22">
      <t>ニチ</t>
    </rPh>
    <rPh sb="23" eb="25">
      <t>レイワ</t>
    </rPh>
    <rPh sb="26" eb="27">
      <t>ネン</t>
    </rPh>
    <rPh sb="28" eb="29">
      <t>ガツ</t>
    </rPh>
    <rPh sb="30" eb="32">
      <t>ハッチュウ</t>
    </rPh>
    <rPh sb="37" eb="39">
      <t>ショウメイ</t>
    </rPh>
    <rPh sb="41" eb="43">
      <t>ショルイ</t>
    </rPh>
    <rPh sb="62" eb="64">
      <t>チュウモン</t>
    </rPh>
    <rPh sb="64" eb="66">
      <t>キンガク</t>
    </rPh>
    <phoneticPr fontId="2"/>
  </si>
  <si>
    <t>注文票が剥がれないように
のりやセロハンテープなどで
しっかり貼付してください。</t>
    <rPh sb="0" eb="3">
      <t>チュウモンヒョウ</t>
    </rPh>
    <rPh sb="4" eb="5">
      <t>ハ</t>
    </rPh>
    <rPh sb="31" eb="33">
      <t>テンプ</t>
    </rPh>
    <phoneticPr fontId="2"/>
  </si>
  <si>
    <t>群馬県協議会参考様式</t>
    <rPh sb="0" eb="3">
      <t>グンマケン</t>
    </rPh>
    <rPh sb="3" eb="6">
      <t>キョウギカイ</t>
    </rPh>
    <rPh sb="6" eb="8">
      <t>サンコウ</t>
    </rPh>
    <rPh sb="8" eb="10">
      <t>ヨウシキ</t>
    </rPh>
    <phoneticPr fontId="2"/>
  </si>
  <si>
    <t>春肥分領収書・請求書貼付台紙</t>
    <rPh sb="0" eb="1">
      <t>ハル</t>
    </rPh>
    <rPh sb="1" eb="2">
      <t>ヒ</t>
    </rPh>
    <rPh sb="2" eb="3">
      <t>ブン</t>
    </rPh>
    <rPh sb="3" eb="6">
      <t>リョウシュウショ</t>
    </rPh>
    <rPh sb="7" eb="10">
      <t>セイキュウショ</t>
    </rPh>
    <rPh sb="10" eb="12">
      <t>テンプ</t>
    </rPh>
    <rPh sb="12" eb="14">
      <t>ダイシ</t>
    </rPh>
    <phoneticPr fontId="2"/>
  </si>
  <si>
    <t>□　申請者（参加農業者）が令和４年11月～令和５年５月に注文した肥料の代金を支払ったことを証明する書類（領収書）になっていますか。
□　領収書をまだもらっていない場合は、請求書を提出してください。
□　肥料名、数量、購入金額が記載されていますか。</t>
    <rPh sb="2" eb="5">
      <t>シンセイシャ</t>
    </rPh>
    <rPh sb="6" eb="8">
      <t>サンカ</t>
    </rPh>
    <rPh sb="8" eb="11">
      <t>ノウギョウシャ</t>
    </rPh>
    <rPh sb="13" eb="15">
      <t>レイワ</t>
    </rPh>
    <rPh sb="16" eb="17">
      <t>ネン</t>
    </rPh>
    <rPh sb="19" eb="20">
      <t>ガツ</t>
    </rPh>
    <rPh sb="21" eb="23">
      <t>レイワ</t>
    </rPh>
    <rPh sb="24" eb="25">
      <t>ネン</t>
    </rPh>
    <rPh sb="26" eb="27">
      <t>ガツ</t>
    </rPh>
    <rPh sb="28" eb="30">
      <t>チュウモン</t>
    </rPh>
    <rPh sb="32" eb="34">
      <t>ヒリョウ</t>
    </rPh>
    <rPh sb="35" eb="37">
      <t>ダイキン</t>
    </rPh>
    <rPh sb="38" eb="40">
      <t>シハラ</t>
    </rPh>
    <rPh sb="45" eb="47">
      <t>ショウメイ</t>
    </rPh>
    <rPh sb="49" eb="51">
      <t>ショルイ</t>
    </rPh>
    <rPh sb="52" eb="55">
      <t>リョウシュウショ</t>
    </rPh>
    <rPh sb="68" eb="71">
      <t>リョウシュウショ</t>
    </rPh>
    <rPh sb="81" eb="83">
      <t>バアイ</t>
    </rPh>
    <rPh sb="85" eb="88">
      <t>セイキュウショ</t>
    </rPh>
    <rPh sb="89" eb="91">
      <t>テイシュツ</t>
    </rPh>
    <rPh sb="110" eb="112">
      <t>キンガク</t>
    </rPh>
    <phoneticPr fontId="2"/>
  </si>
  <si>
    <t>領収書・請求書が剥がれないように
のりやセロハンテープなどで
しっかり貼付してください。</t>
    <rPh sb="0" eb="3">
      <t>リョウシュウショ</t>
    </rPh>
    <rPh sb="4" eb="7">
      <t>セイキュウショ</t>
    </rPh>
    <rPh sb="8" eb="9">
      <t>ハ</t>
    </rPh>
    <rPh sb="35" eb="37">
      <t>テンプ</t>
    </rPh>
    <phoneticPr fontId="2"/>
  </si>
  <si>
    <r>
      <rPr>
        <b/>
        <sz val="12"/>
        <color theme="1"/>
        <rFont val="ＭＳ Ｐ明朝"/>
        <family val="1"/>
        <charset val="128"/>
        <scheme val="major"/>
      </rPr>
      <t>＜取組実施者に確認のお願い＞　</t>
    </r>
    <r>
      <rPr>
        <sz val="12"/>
        <color theme="1"/>
        <rFont val="ＭＳ Ｐ明朝"/>
        <family val="1"/>
        <charset val="128"/>
        <scheme val="major"/>
      </rPr>
      <t xml:space="preserve">
</t>
    </r>
    <rPh sb="7" eb="9">
      <t>カクニン</t>
    </rPh>
    <phoneticPr fontId="2"/>
  </si>
  <si>
    <t>□</t>
    <phoneticPr fontId="2"/>
  </si>
  <si>
    <t>記載のある肥料が、肥料の品質の確保等に関する法律において、登録・届出のある肥料に該当するか（該当するものは、肥料袋に保証票が貼付されています）。</t>
    <phoneticPr fontId="2"/>
  </si>
  <si>
    <t>左記の作付面積は全て群馬県内か。</t>
    <rPh sb="0" eb="2">
      <t>サキ</t>
    </rPh>
    <rPh sb="3" eb="5">
      <t>サクツ</t>
    </rPh>
    <rPh sb="5" eb="7">
      <t>メンセキ</t>
    </rPh>
    <rPh sb="8" eb="9">
      <t>スベ</t>
    </rPh>
    <rPh sb="10" eb="13">
      <t>グンマケン</t>
    </rPh>
    <phoneticPr fontId="2"/>
  </si>
  <si>
    <t>※群馬県在住の方は回答不要です。県外在住の方は「全部群馬県内」、「一部群馬県内」、「全て群馬県外」のいづれかでご記入ください。</t>
    <rPh sb="1" eb="4">
      <t>グンマケン</t>
    </rPh>
    <rPh sb="4" eb="6">
      <t>ザイジュウ</t>
    </rPh>
    <rPh sb="7" eb="8">
      <t>カタ</t>
    </rPh>
    <rPh sb="9" eb="11">
      <t>カイトウ</t>
    </rPh>
    <rPh sb="11" eb="13">
      <t>フヨウ</t>
    </rPh>
    <rPh sb="16" eb="18">
      <t>ケンガイ</t>
    </rPh>
    <rPh sb="18" eb="20">
      <t>ザイジュウ</t>
    </rPh>
    <rPh sb="21" eb="22">
      <t>カタ</t>
    </rPh>
    <rPh sb="24" eb="26">
      <t>ゼンブ</t>
    </rPh>
    <rPh sb="26" eb="28">
      <t>グンマ</t>
    </rPh>
    <rPh sb="28" eb="30">
      <t>ケンナイ</t>
    </rPh>
    <rPh sb="33" eb="35">
      <t>イチブ</t>
    </rPh>
    <rPh sb="35" eb="37">
      <t>グンマ</t>
    </rPh>
    <rPh sb="37" eb="39">
      <t>ケンナイ</t>
    </rPh>
    <rPh sb="42" eb="43">
      <t>スベ</t>
    </rPh>
    <rPh sb="44" eb="46">
      <t>グンマ</t>
    </rPh>
    <rPh sb="46" eb="48">
      <t>ケンガイ</t>
    </rPh>
    <rPh sb="56" eb="58">
      <t>キニュウ</t>
    </rPh>
    <phoneticPr fontId="2"/>
  </si>
  <si>
    <t>住所（市町村から）</t>
    <rPh sb="0" eb="2">
      <t>ジュウショ</t>
    </rPh>
    <rPh sb="3" eb="6">
      <t>シチョウソン</t>
    </rPh>
    <phoneticPr fontId="2"/>
  </si>
  <si>
    <r>
      <t xml:space="preserve">参考様式第２号「化学肥料低減計画書」の作付面積は全て群馬県内か。
</t>
    </r>
    <r>
      <rPr>
        <u/>
        <sz val="9"/>
        <color rgb="FFFF0000"/>
        <rFont val="ＭＳ Ｐゴシック"/>
        <family val="3"/>
        <charset val="128"/>
      </rPr>
      <t>※住所（県のみ）で「群馬県」を選択された参加農業者は入力不要です。</t>
    </r>
    <rPh sb="0" eb="2">
      <t>サンコウ</t>
    </rPh>
    <rPh sb="2" eb="4">
      <t>ヨウシキ</t>
    </rPh>
    <rPh sb="4" eb="5">
      <t>ダイ</t>
    </rPh>
    <rPh sb="6" eb="7">
      <t>ゴウ</t>
    </rPh>
    <rPh sb="8" eb="10">
      <t>カガク</t>
    </rPh>
    <rPh sb="10" eb="12">
      <t>ヒリョウ</t>
    </rPh>
    <rPh sb="12" eb="14">
      <t>テイゲン</t>
    </rPh>
    <rPh sb="14" eb="17">
      <t>ケイカクショ</t>
    </rPh>
    <rPh sb="19" eb="21">
      <t>サクツ</t>
    </rPh>
    <rPh sb="21" eb="23">
      <t>メンセキ</t>
    </rPh>
    <rPh sb="24" eb="25">
      <t>スベ</t>
    </rPh>
    <rPh sb="26" eb="28">
      <t>グンマ</t>
    </rPh>
    <rPh sb="28" eb="30">
      <t>ケンナイ</t>
    </rPh>
    <rPh sb="34" eb="36">
      <t>ジュウショ</t>
    </rPh>
    <rPh sb="37" eb="38">
      <t>ケン</t>
    </rPh>
    <rPh sb="43" eb="46">
      <t>グンマケン</t>
    </rPh>
    <rPh sb="48" eb="50">
      <t>センタク</t>
    </rPh>
    <rPh sb="53" eb="55">
      <t>サンカ</t>
    </rPh>
    <rPh sb="55" eb="58">
      <t>ノウギョウシャ</t>
    </rPh>
    <rPh sb="59" eb="61">
      <t>ニュウリョク</t>
    </rPh>
    <rPh sb="61" eb="63">
      <t>フヨウ</t>
    </rPh>
    <phoneticPr fontId="2"/>
  </si>
  <si>
    <t>群馬県在住者は回答不要です。</t>
    <rPh sb="0" eb="3">
      <t>グンマケン</t>
    </rPh>
    <rPh sb="3" eb="6">
      <t>ザイジュウシャ</t>
    </rPh>
    <rPh sb="7" eb="9">
      <t>カイトウ</t>
    </rPh>
    <rPh sb="9" eb="11">
      <t>フヨウ</t>
    </rPh>
    <phoneticPr fontId="2"/>
  </si>
  <si>
    <t>肥料価格高騰緊急対策　参加農業者名簿</t>
    <rPh sb="0" eb="2">
      <t>ヒリョウ</t>
    </rPh>
    <rPh sb="2" eb="4">
      <t>カカク</t>
    </rPh>
    <rPh sb="4" eb="6">
      <t>コウトウ</t>
    </rPh>
    <rPh sb="6" eb="8">
      <t>キンキュウ</t>
    </rPh>
    <rPh sb="8" eb="10">
      <t>タイサク</t>
    </rPh>
    <rPh sb="11" eb="13">
      <t>サンカ</t>
    </rPh>
    <rPh sb="13" eb="16">
      <t>ノウギョウシャ</t>
    </rPh>
    <rPh sb="16" eb="18">
      <t>メイボ</t>
    </rPh>
    <phoneticPr fontId="2"/>
  </si>
  <si>
    <t>１　取組実施者様の情報の入力</t>
    <rPh sb="2" eb="4">
      <t>トリクミ</t>
    </rPh>
    <rPh sb="4" eb="7">
      <t>ジッシシャ</t>
    </rPh>
    <rPh sb="7" eb="8">
      <t>サマ</t>
    </rPh>
    <rPh sb="9" eb="11">
      <t>ジョウホウ</t>
    </rPh>
    <rPh sb="12" eb="14">
      <t>ニュウリョク</t>
    </rPh>
    <phoneticPr fontId="2"/>
  </si>
  <si>
    <t>２　「入力シート1」への入力</t>
    <rPh sb="3" eb="5">
      <t>ニュウリョク</t>
    </rPh>
    <rPh sb="12" eb="14">
      <t>ニュウリョク</t>
    </rPh>
    <phoneticPr fontId="2"/>
  </si>
  <si>
    <r>
      <t xml:space="preserve">住所（県のみ）
</t>
    </r>
    <r>
      <rPr>
        <sz val="8"/>
        <color rgb="FFFF0000"/>
        <rFont val="ＭＳ Ｐゴシック"/>
        <family val="3"/>
        <charset val="128"/>
      </rPr>
      <t>※「群馬県」以外を選択された場合には、入力シート2も必ず、ご記入ください。</t>
    </r>
    <rPh sb="0" eb="2">
      <t>ジュウショ</t>
    </rPh>
    <rPh sb="3" eb="4">
      <t>ケン</t>
    </rPh>
    <rPh sb="10" eb="13">
      <t>グンマケン</t>
    </rPh>
    <rPh sb="14" eb="16">
      <t>イガイ</t>
    </rPh>
    <rPh sb="17" eb="19">
      <t>センタク</t>
    </rPh>
    <rPh sb="22" eb="24">
      <t>バアイ</t>
    </rPh>
    <rPh sb="27" eb="29">
      <t>ニュウリョク</t>
    </rPh>
    <rPh sb="34" eb="35">
      <t>カナラ</t>
    </rPh>
    <rPh sb="38" eb="40">
      <t>キニュウ</t>
    </rPh>
    <phoneticPr fontId="2"/>
  </si>
  <si>
    <t>情報（氏名、住所、電話番号、春用肥料費、取組メニュー等）を水色のセルに御入力ください。</t>
    <rPh sb="3" eb="5">
      <t>シメイ</t>
    </rPh>
    <rPh sb="6" eb="8">
      <t>ジュウショ</t>
    </rPh>
    <rPh sb="9" eb="11">
      <t>デンワ</t>
    </rPh>
    <rPh sb="11" eb="13">
      <t>バンゴウ</t>
    </rPh>
    <rPh sb="14" eb="16">
      <t>ハルヨウ</t>
    </rPh>
    <rPh sb="16" eb="19">
      <t>ヒリョウヒ</t>
    </rPh>
    <rPh sb="20" eb="22">
      <t>トリクミ</t>
    </rPh>
    <rPh sb="26" eb="27">
      <t>トウ</t>
    </rPh>
    <rPh sb="29" eb="31">
      <t>ミズイロ</t>
    </rPh>
    <rPh sb="35" eb="38">
      <t>ゴニュウリョク</t>
    </rPh>
    <phoneticPr fontId="2"/>
  </si>
  <si>
    <t>まずは、「入力シート1」に取組実施者様の情報を御入力ください。</t>
    <rPh sb="5" eb="7">
      <t>ニュウリョク</t>
    </rPh>
    <rPh sb="13" eb="15">
      <t>トリクミ</t>
    </rPh>
    <rPh sb="15" eb="18">
      <t>ジッシシャ</t>
    </rPh>
    <rPh sb="18" eb="19">
      <t>サマ</t>
    </rPh>
    <rPh sb="20" eb="22">
      <t>ジョウホウ</t>
    </rPh>
    <rPh sb="23" eb="24">
      <t>ゴ</t>
    </rPh>
    <rPh sb="24" eb="26">
      <t>ニュウリョク</t>
    </rPh>
    <phoneticPr fontId="2"/>
  </si>
  <si>
    <t>３　「入力シート2」への入力</t>
    <rPh sb="3" eb="5">
      <t>ニュウリョク</t>
    </rPh>
    <rPh sb="12" eb="14">
      <t>ニュウリョク</t>
    </rPh>
    <phoneticPr fontId="2"/>
  </si>
  <si>
    <t>御入力いただくことで、後述します「１　申請書」、「２　参考様式第２号」及び「参考様式第1-2号、</t>
    <rPh sb="0" eb="3">
      <t>ゴニュウリョク</t>
    </rPh>
    <rPh sb="11" eb="13">
      <t>コウジュツ</t>
    </rPh>
    <rPh sb="19" eb="22">
      <t>シンセイショ</t>
    </rPh>
    <rPh sb="27" eb="29">
      <t>サンコウ</t>
    </rPh>
    <rPh sb="29" eb="31">
      <t>ヨウシキ</t>
    </rPh>
    <rPh sb="31" eb="32">
      <t>ダイ</t>
    </rPh>
    <rPh sb="33" eb="34">
      <t>ゴウ</t>
    </rPh>
    <rPh sb="35" eb="36">
      <t>オヨ</t>
    </rPh>
    <rPh sb="38" eb="40">
      <t>サンコウ</t>
    </rPh>
    <rPh sb="40" eb="42">
      <t>ヨウシキ</t>
    </rPh>
    <rPh sb="42" eb="43">
      <t>ダイ</t>
    </rPh>
    <rPh sb="46" eb="47">
      <t>ゴウ</t>
    </rPh>
    <phoneticPr fontId="2"/>
  </si>
  <si>
    <t>４　「１　申請書」、「２　参考様式第２号　化学肥料取組低減計画書」について</t>
    <rPh sb="5" eb="8">
      <t>シンセイショ</t>
    </rPh>
    <rPh sb="13" eb="15">
      <t>サンコウ</t>
    </rPh>
    <rPh sb="15" eb="17">
      <t>ヨウシキ</t>
    </rPh>
    <rPh sb="17" eb="18">
      <t>ダイ</t>
    </rPh>
    <rPh sb="19" eb="20">
      <t>ゴウ</t>
    </rPh>
    <rPh sb="21" eb="23">
      <t>カガク</t>
    </rPh>
    <rPh sb="23" eb="25">
      <t>ヒリョウ</t>
    </rPh>
    <rPh sb="25" eb="27">
      <t>トリクミ</t>
    </rPh>
    <rPh sb="27" eb="29">
      <t>テイゲン</t>
    </rPh>
    <rPh sb="29" eb="32">
      <t>ケイカクショ</t>
    </rPh>
    <phoneticPr fontId="2"/>
  </si>
  <si>
    <t>「１　申請書」のシートのM列の５にある「№選択」で、「入力シート1」のA列の番号を選択</t>
    <phoneticPr fontId="2"/>
  </si>
  <si>
    <t>いただくことで、「１　申請書」及び「２　参考様式第２号　化学肥料低減計画書」へ入力</t>
    <rPh sb="39" eb="41">
      <t>ニュウリョク</t>
    </rPh>
    <phoneticPr fontId="2"/>
  </si>
  <si>
    <t>された参加農業者様の情報が自動で反映します。</t>
    <rPh sb="3" eb="5">
      <t>サンカ</t>
    </rPh>
    <rPh sb="5" eb="8">
      <t>ノウギョウシャ</t>
    </rPh>
    <rPh sb="8" eb="9">
      <t>サマ</t>
    </rPh>
    <rPh sb="10" eb="12">
      <t>ジョウホウ</t>
    </rPh>
    <rPh sb="13" eb="15">
      <t>ジドウ</t>
    </rPh>
    <rPh sb="16" eb="18">
      <t>ハンエイ</t>
    </rPh>
    <phoneticPr fontId="2"/>
  </si>
  <si>
    <t>５　「参考様式第１－２号」及び「県参考様式第１－２号」について</t>
    <rPh sb="13" eb="14">
      <t>オヨ</t>
    </rPh>
    <phoneticPr fontId="2"/>
  </si>
  <si>
    <t>「入力シート1」に御入力いただいた「参加農業者名」及び「春用肥料費」は、国の支援金</t>
    <rPh sb="1" eb="3">
      <t>ニュウリョク</t>
    </rPh>
    <rPh sb="9" eb="12">
      <t>ゴニュウリョク</t>
    </rPh>
    <rPh sb="18" eb="20">
      <t>サンカ</t>
    </rPh>
    <rPh sb="20" eb="23">
      <t>ノウギョウシャ</t>
    </rPh>
    <rPh sb="23" eb="24">
      <t>メイ</t>
    </rPh>
    <rPh sb="25" eb="26">
      <t>オヨ</t>
    </rPh>
    <rPh sb="28" eb="30">
      <t>ハルヨウ</t>
    </rPh>
    <rPh sb="30" eb="33">
      <t>ヒリョウヒ</t>
    </rPh>
    <rPh sb="36" eb="37">
      <t>クニ</t>
    </rPh>
    <rPh sb="38" eb="40">
      <t>シエン</t>
    </rPh>
    <rPh sb="40" eb="41">
      <t>キン</t>
    </rPh>
    <phoneticPr fontId="2"/>
  </si>
  <si>
    <t>県参考様式第1-2号」へ反映します。</t>
    <rPh sb="0" eb="1">
      <t>ケン</t>
    </rPh>
    <rPh sb="1" eb="3">
      <t>サンコウ</t>
    </rPh>
    <rPh sb="3" eb="5">
      <t>ヨウシキ</t>
    </rPh>
    <rPh sb="5" eb="6">
      <t>ダイ</t>
    </rPh>
    <rPh sb="9" eb="10">
      <t>ゴウ</t>
    </rPh>
    <rPh sb="12" eb="14">
      <t>ハンエイ</t>
    </rPh>
    <phoneticPr fontId="2"/>
  </si>
  <si>
    <t>そのため、「入力シート1」で「住所（県のみ）」で群馬県以外を選択された参加農業者様は</t>
    <rPh sb="6" eb="8">
      <t>ニュウリョク</t>
    </rPh>
    <rPh sb="15" eb="17">
      <t>ジュウショ</t>
    </rPh>
    <rPh sb="18" eb="19">
      <t>ケン</t>
    </rPh>
    <rPh sb="24" eb="27">
      <t>グンマケン</t>
    </rPh>
    <rPh sb="27" eb="29">
      <t>イガイ</t>
    </rPh>
    <rPh sb="30" eb="32">
      <t>センタク</t>
    </rPh>
    <phoneticPr fontId="2"/>
  </si>
  <si>
    <t>「入力シート2」へ、以下の項目を御入力いただきます。</t>
    <rPh sb="1" eb="3">
      <t>ニュウリョク</t>
    </rPh>
    <rPh sb="10" eb="12">
      <t>イカ</t>
    </rPh>
    <rPh sb="13" eb="15">
      <t>コウモク</t>
    </rPh>
    <rPh sb="16" eb="19">
      <t>ゴニュウリョク</t>
    </rPh>
    <phoneticPr fontId="2"/>
  </si>
  <si>
    <t>・入力シート1：申請される参加農業者様は、必ず御入力いただきます。</t>
    <rPh sb="1" eb="3">
      <t>ニュウリョク</t>
    </rPh>
    <rPh sb="8" eb="10">
      <t>シンセイ</t>
    </rPh>
    <rPh sb="13" eb="15">
      <t>サンカ</t>
    </rPh>
    <rPh sb="15" eb="18">
      <t>ノウギョウシャ</t>
    </rPh>
    <rPh sb="18" eb="19">
      <t>サマ</t>
    </rPh>
    <rPh sb="21" eb="22">
      <t>カナラ</t>
    </rPh>
    <rPh sb="23" eb="26">
      <t>ゴニュウリョク</t>
    </rPh>
    <phoneticPr fontId="2"/>
  </si>
  <si>
    <t>・入力シート2：住所が群馬県外の参加農業者様は「入力シート1」に加えて御入力いただきます。</t>
    <rPh sb="1" eb="3">
      <t>ニュウリョク</t>
    </rPh>
    <rPh sb="8" eb="10">
      <t>ジュウショ</t>
    </rPh>
    <rPh sb="11" eb="13">
      <t>グンマ</t>
    </rPh>
    <rPh sb="13" eb="15">
      <t>ケンガイ</t>
    </rPh>
    <rPh sb="16" eb="18">
      <t>サンカ</t>
    </rPh>
    <rPh sb="18" eb="21">
      <t>ノウギョウシャ</t>
    </rPh>
    <rPh sb="21" eb="22">
      <t>サマ</t>
    </rPh>
    <rPh sb="24" eb="26">
      <t>ニュウリョク</t>
    </rPh>
    <rPh sb="32" eb="33">
      <t>クワ</t>
    </rPh>
    <rPh sb="35" eb="38">
      <t>ゴニュウリョク</t>
    </rPh>
    <phoneticPr fontId="2"/>
  </si>
  <si>
    <t>の申請に提出いただく「参考様式第1-2号」に反映され、支援予定額を自動で計算します。</t>
    <rPh sb="4" eb="6">
      <t>テイシュツ</t>
    </rPh>
    <phoneticPr fontId="2"/>
  </si>
  <si>
    <t>取組実施者様が参加農業者様に確認いただきました申請に必要な情報を御入力いただく</t>
    <rPh sb="0" eb="2">
      <t>トリクミ</t>
    </rPh>
    <rPh sb="2" eb="5">
      <t>ジッシシャ</t>
    </rPh>
    <rPh sb="5" eb="6">
      <t>サマ</t>
    </rPh>
    <rPh sb="7" eb="9">
      <t>サンカ</t>
    </rPh>
    <rPh sb="9" eb="12">
      <t>ノウギョウシャ</t>
    </rPh>
    <rPh sb="12" eb="13">
      <t>サマ</t>
    </rPh>
    <rPh sb="14" eb="16">
      <t>カクニン</t>
    </rPh>
    <rPh sb="23" eb="25">
      <t>シンセイ</t>
    </rPh>
    <rPh sb="26" eb="28">
      <t>ヒツヨウ</t>
    </rPh>
    <rPh sb="29" eb="31">
      <t>ジョウホウ</t>
    </rPh>
    <phoneticPr fontId="2"/>
  </si>
  <si>
    <t>「入力シート」を２種類、設けています。</t>
    <rPh sb="1" eb="3">
      <t>ニュウリョク</t>
    </rPh>
    <rPh sb="9" eb="11">
      <t>シュルイ</t>
    </rPh>
    <rPh sb="12" eb="13">
      <t>モウ</t>
    </rPh>
    <phoneticPr fontId="2"/>
  </si>
  <si>
    <t>このExcelファイルについて</t>
    <phoneticPr fontId="2"/>
  </si>
  <si>
    <t>※群馬県内在住の参加農業者様は入力シート２への入力は不要です。</t>
    <rPh sb="1" eb="3">
      <t>グンマ</t>
    </rPh>
    <rPh sb="3" eb="5">
      <t>ケンナイ</t>
    </rPh>
    <rPh sb="5" eb="7">
      <t>ザイジュウ</t>
    </rPh>
    <rPh sb="8" eb="10">
      <t>サンカ</t>
    </rPh>
    <rPh sb="10" eb="13">
      <t>ノウギョウシャ</t>
    </rPh>
    <rPh sb="13" eb="14">
      <t>サマ</t>
    </rPh>
    <rPh sb="15" eb="17">
      <t>ニュウリョク</t>
    </rPh>
    <rPh sb="23" eb="25">
      <t>ニュウリョク</t>
    </rPh>
    <rPh sb="26" eb="28">
      <t>フヨウ</t>
    </rPh>
    <phoneticPr fontId="2"/>
  </si>
  <si>
    <t>　「参考様式第２号　化学肥料低減計画書」に記載される作付面積について、</t>
    <rPh sb="2" eb="4">
      <t>サンコウ</t>
    </rPh>
    <rPh sb="4" eb="6">
      <t>ヨウシキ</t>
    </rPh>
    <rPh sb="6" eb="7">
      <t>ダイ</t>
    </rPh>
    <rPh sb="8" eb="9">
      <t>ゴウ</t>
    </rPh>
    <rPh sb="10" eb="12">
      <t>カガク</t>
    </rPh>
    <rPh sb="12" eb="14">
      <t>ヒリョウ</t>
    </rPh>
    <rPh sb="14" eb="16">
      <t>テイゲン</t>
    </rPh>
    <rPh sb="16" eb="19">
      <t>ケイカクショ</t>
    </rPh>
    <rPh sb="21" eb="23">
      <t>キサイ</t>
    </rPh>
    <rPh sb="26" eb="28">
      <t>サクツ</t>
    </rPh>
    <rPh sb="28" eb="30">
      <t>メンセキ</t>
    </rPh>
    <phoneticPr fontId="2"/>
  </si>
  <si>
    <t>　「全て群馬県内」、「一部が群馬県内」又は「群馬県内に作付なし」のいずれかを御入力ください。</t>
    <rPh sb="11" eb="13">
      <t>イチブ</t>
    </rPh>
    <rPh sb="14" eb="16">
      <t>グンマ</t>
    </rPh>
    <rPh sb="16" eb="18">
      <t>ケンナイ</t>
    </rPh>
    <rPh sb="19" eb="20">
      <t>マタ</t>
    </rPh>
    <rPh sb="22" eb="24">
      <t>グンマ</t>
    </rPh>
    <rPh sb="24" eb="26">
      <t>ケンナイ</t>
    </rPh>
    <rPh sb="27" eb="29">
      <t>サクツ</t>
    </rPh>
    <rPh sb="38" eb="39">
      <t>ゴ</t>
    </rPh>
    <rPh sb="39" eb="41">
      <t>ニュウリョク</t>
    </rPh>
    <phoneticPr fontId="2"/>
  </si>
  <si>
    <t>　「一部が群馬県内」を選択された場合には、群馬県内で使用した春用肥料費を御入力ください。</t>
    <rPh sb="2" eb="4">
      <t>イチブ</t>
    </rPh>
    <rPh sb="5" eb="7">
      <t>グンマ</t>
    </rPh>
    <rPh sb="7" eb="9">
      <t>ケンナイ</t>
    </rPh>
    <rPh sb="11" eb="13">
      <t>センタク</t>
    </rPh>
    <rPh sb="16" eb="18">
      <t>バアイ</t>
    </rPh>
    <rPh sb="21" eb="23">
      <t>グンマ</t>
    </rPh>
    <rPh sb="23" eb="25">
      <t>ケンナイ</t>
    </rPh>
    <rPh sb="26" eb="28">
      <t>シヨウ</t>
    </rPh>
    <rPh sb="30" eb="32">
      <t>ハルヨウ</t>
    </rPh>
    <rPh sb="32" eb="35">
      <t>ヒリョウヒ</t>
    </rPh>
    <rPh sb="36" eb="39">
      <t>ゴニュウリョク</t>
    </rPh>
    <phoneticPr fontId="2"/>
  </si>
  <si>
    <t>　＊「入力シート２（県外在住者のみ回答）」への入力</t>
    <rPh sb="3" eb="5">
      <t>ニュウリョク</t>
    </rPh>
    <rPh sb="10" eb="12">
      <t>ケンガイ</t>
    </rPh>
    <rPh sb="12" eb="15">
      <t>ザイジュウシャ</t>
    </rPh>
    <rPh sb="17" eb="19">
      <t>カイトウ</t>
    </rPh>
    <rPh sb="23" eb="25">
      <t>ニュウリョク</t>
    </rPh>
    <phoneticPr fontId="2"/>
  </si>
  <si>
    <r>
      <t>なお、群馬県の支援金は、</t>
    </r>
    <r>
      <rPr>
        <u/>
        <sz val="12"/>
        <color theme="1"/>
        <rFont val="ＭＳ Ｐゴシック"/>
        <family val="3"/>
        <charset val="128"/>
      </rPr>
      <t>「群馬県在住」または「群馬県で農業を営んでいる」農業者が</t>
    </r>
    <rPh sb="3" eb="6">
      <t>グンマケン</t>
    </rPh>
    <rPh sb="7" eb="10">
      <t>シエンキン</t>
    </rPh>
    <rPh sb="13" eb="16">
      <t>グンマケン</t>
    </rPh>
    <rPh sb="16" eb="18">
      <t>ザイジュウ</t>
    </rPh>
    <rPh sb="23" eb="26">
      <t>グンマケン</t>
    </rPh>
    <rPh sb="27" eb="29">
      <t>ノウギョウ</t>
    </rPh>
    <rPh sb="30" eb="31">
      <t>イトナ</t>
    </rPh>
    <rPh sb="36" eb="39">
      <t>ノウギョウシャ</t>
    </rPh>
    <phoneticPr fontId="2"/>
  </si>
  <si>
    <t>「群馬県内の農地で使用した肥料費」を「入力シート2」へ御入力いただきます。</t>
    <rPh sb="1" eb="4">
      <t>グンマケン</t>
    </rPh>
    <rPh sb="4" eb="5">
      <t>ナイ</t>
    </rPh>
    <rPh sb="6" eb="8">
      <t>ノウチ</t>
    </rPh>
    <rPh sb="9" eb="11">
      <t>シヨウ</t>
    </rPh>
    <rPh sb="13" eb="16">
      <t>ヒリョウヒ</t>
    </rPh>
    <rPh sb="19" eb="21">
      <t>ニュウリョク</t>
    </rPh>
    <rPh sb="27" eb="30">
      <t>ゴニュウリョク</t>
    </rPh>
    <phoneticPr fontId="2"/>
  </si>
  <si>
    <r>
      <rPr>
        <u/>
        <sz val="12"/>
        <color theme="1"/>
        <rFont val="ＭＳ Ｐゴシック"/>
        <family val="3"/>
        <charset val="128"/>
      </rPr>
      <t>対象</t>
    </r>
    <r>
      <rPr>
        <sz val="12"/>
        <color theme="1"/>
        <rFont val="ＭＳ Ｐゴシック"/>
        <family val="3"/>
        <charset val="128"/>
      </rPr>
      <t>となりますので、群馬県外在住の参加農業者様には、「群馬県内での作付面積の有無」、</t>
    </r>
    <rPh sb="0" eb="2">
      <t>タイショウ</t>
    </rPh>
    <phoneticPr fontId="2"/>
  </si>
  <si>
    <t>「入力シート1」及び「入力シート2」にされた内容から群馬県の上乗せ補助の対象となる</t>
    <rPh sb="1" eb="3">
      <t>ニュウリョク</t>
    </rPh>
    <rPh sb="8" eb="9">
      <t>オヨ</t>
    </rPh>
    <rPh sb="11" eb="13">
      <t>ニュウリョク</t>
    </rPh>
    <rPh sb="22" eb="24">
      <t>ナイヨウ</t>
    </rPh>
    <rPh sb="26" eb="29">
      <t>グンマケン</t>
    </rPh>
    <rPh sb="30" eb="32">
      <t>ウワノ</t>
    </rPh>
    <rPh sb="33" eb="35">
      <t>ホジョ</t>
    </rPh>
    <rPh sb="36" eb="38">
      <t>タイショウ</t>
    </rPh>
    <phoneticPr fontId="2"/>
  </si>
  <si>
    <t>春用肥料費が「県参考様式第1-2号」に自動で反映され、支援予定額が自動で計算されます。</t>
    <rPh sb="7" eb="8">
      <t>ケン</t>
    </rPh>
    <rPh sb="19" eb="21">
      <t>ジドウ</t>
    </rPh>
    <phoneticPr fontId="2"/>
  </si>
  <si>
    <t>　</t>
    <phoneticPr fontId="2"/>
  </si>
  <si>
    <t>「入力シート1」に取組実施者様が参加農業者様に御確認いただきました、申請に必要な</t>
    <rPh sb="1" eb="3">
      <t>ニュウリョク</t>
    </rPh>
    <rPh sb="9" eb="11">
      <t>トリクミ</t>
    </rPh>
    <rPh sb="11" eb="14">
      <t>ジッシシャ</t>
    </rPh>
    <rPh sb="14" eb="15">
      <t>サマ</t>
    </rPh>
    <rPh sb="16" eb="18">
      <t>サンカ</t>
    </rPh>
    <rPh sb="18" eb="21">
      <t>ノウギョウシャ</t>
    </rPh>
    <rPh sb="21" eb="22">
      <t>サマ</t>
    </rPh>
    <rPh sb="23" eb="24">
      <t>ゴ</t>
    </rPh>
    <rPh sb="24" eb="26">
      <t>カクニン</t>
    </rPh>
    <rPh sb="34" eb="36">
      <t>シンセイ</t>
    </rPh>
    <rPh sb="37" eb="39">
      <t>ヒツヨウ</t>
    </rPh>
    <phoneticPr fontId="2"/>
  </si>
  <si>
    <t>対象となる参加農業者様であっても備考欄に「○」が付かない場合には、入力内容が誤っている</t>
    <rPh sb="0" eb="2">
      <t>タイショウ</t>
    </rPh>
    <rPh sb="10" eb="11">
      <t>サマ</t>
    </rPh>
    <rPh sb="16" eb="19">
      <t>ビコウラン</t>
    </rPh>
    <rPh sb="24" eb="25">
      <t>ツ</t>
    </rPh>
    <rPh sb="28" eb="30">
      <t>バアイ</t>
    </rPh>
    <rPh sb="33" eb="35">
      <t>ニュウリョク</t>
    </rPh>
    <rPh sb="35" eb="37">
      <t>ナイヨウ</t>
    </rPh>
    <rPh sb="38" eb="39">
      <t>アヤマ</t>
    </rPh>
    <phoneticPr fontId="2"/>
  </si>
  <si>
    <t>それぞれの内容に誤りがないかを確認いただき、印刷のうえ、参加農業者様から署名を</t>
    <rPh sb="5" eb="7">
      <t>ナイヨウ</t>
    </rPh>
    <rPh sb="8" eb="9">
      <t>アヤマ</t>
    </rPh>
    <rPh sb="15" eb="17">
      <t>カクニン</t>
    </rPh>
    <rPh sb="22" eb="24">
      <t>インサツ</t>
    </rPh>
    <rPh sb="28" eb="30">
      <t>サンカ</t>
    </rPh>
    <rPh sb="30" eb="33">
      <t>ノウギョウシャ</t>
    </rPh>
    <rPh sb="33" eb="34">
      <t>サマ</t>
    </rPh>
    <rPh sb="36" eb="38">
      <t>ショメイ</t>
    </rPh>
    <phoneticPr fontId="2"/>
  </si>
  <si>
    <t>なお、群馬県の上乗せ補助事業の申請に必要な「県参考様式1-2号」において、</t>
    <rPh sb="3" eb="6">
      <t>グンマケン</t>
    </rPh>
    <rPh sb="7" eb="9">
      <t>ウワノ</t>
    </rPh>
    <rPh sb="10" eb="12">
      <t>ホジョ</t>
    </rPh>
    <rPh sb="12" eb="14">
      <t>ジギョウ</t>
    </rPh>
    <rPh sb="15" eb="17">
      <t>シンセイ</t>
    </rPh>
    <rPh sb="18" eb="20">
      <t>ヒツヨウ</t>
    </rPh>
    <rPh sb="22" eb="23">
      <t>ケン</t>
    </rPh>
    <rPh sb="23" eb="25">
      <t>サンコウ</t>
    </rPh>
    <rPh sb="25" eb="27">
      <t>ヨウシキ</t>
    </rPh>
    <rPh sb="30" eb="31">
      <t>ゴウ</t>
    </rPh>
    <phoneticPr fontId="2"/>
  </si>
  <si>
    <t>同事業の対象となる参加農業者様については、「備考欄」に「○」が表示されます。</t>
    <rPh sb="0" eb="1">
      <t>ドウ</t>
    </rPh>
    <rPh sb="14" eb="15">
      <t>サマ</t>
    </rPh>
    <rPh sb="22" eb="25">
      <t>ビコウラン</t>
    </rPh>
    <rPh sb="31" eb="33">
      <t>ヒョウジ</t>
    </rPh>
    <phoneticPr fontId="2"/>
  </si>
  <si>
    <t>「県参考様式第１－２号」における集計欄の支援予定額は備考欄に「○」が付いた</t>
    <rPh sb="1" eb="4">
      <t>ケンサンコウ</t>
    </rPh>
    <rPh sb="4" eb="6">
      <t>ヨウシキ</t>
    </rPh>
    <rPh sb="6" eb="7">
      <t>ダイ</t>
    </rPh>
    <rPh sb="10" eb="11">
      <t>ゴウ</t>
    </rPh>
    <rPh sb="26" eb="29">
      <t>ビコウラン</t>
    </rPh>
    <rPh sb="34" eb="35">
      <t>ツ</t>
    </rPh>
    <phoneticPr fontId="2"/>
  </si>
  <si>
    <t>参加農業者様への支援予定額が集計されます。</t>
    <phoneticPr fontId="2"/>
  </si>
  <si>
    <t>群馬県の上乗せとなる補助金につきまして、群馬県外在住の参加農業者様の場合には</t>
    <rPh sb="0" eb="3">
      <t>グンマケン</t>
    </rPh>
    <rPh sb="4" eb="6">
      <t>ウワノ</t>
    </rPh>
    <rPh sb="10" eb="13">
      <t>ホジョキン</t>
    </rPh>
    <rPh sb="20" eb="22">
      <t>グンマ</t>
    </rPh>
    <rPh sb="22" eb="24">
      <t>ケンガイ</t>
    </rPh>
    <rPh sb="24" eb="26">
      <t>ザイジュウ</t>
    </rPh>
    <rPh sb="27" eb="29">
      <t>サンカ</t>
    </rPh>
    <rPh sb="29" eb="33">
      <t>ノウギョウシャサマ</t>
    </rPh>
    <rPh sb="34" eb="36">
      <t>バアイ</t>
    </rPh>
    <phoneticPr fontId="2"/>
  </si>
  <si>
    <t>群馬県内の農地で使用した肥料分の費用を対象とさせていただきます。</t>
    <rPh sb="3" eb="4">
      <t>ナイ</t>
    </rPh>
    <rPh sb="8" eb="10">
      <t>シヨウ</t>
    </rPh>
    <rPh sb="12" eb="15">
      <t>ヒリョウブン</t>
    </rPh>
    <rPh sb="16" eb="18">
      <t>ヒヨウ</t>
    </rPh>
    <rPh sb="19" eb="21">
      <t>タイショウ</t>
    </rPh>
    <phoneticPr fontId="2"/>
  </si>
  <si>
    <t>セ　化学肥料の使用量及びコスト節減の観点からの施肥量・肥料銘柄の見直し（ア～スに係るものを除く。）</t>
    <rPh sb="2" eb="4">
      <t>カガク</t>
    </rPh>
    <rPh sb="4" eb="6">
      <t>ヒリョウ</t>
    </rPh>
    <rPh sb="7" eb="10">
      <t>シヨウリョウ</t>
    </rPh>
    <rPh sb="10" eb="11">
      <t>オヨ</t>
    </rPh>
    <rPh sb="15" eb="17">
      <t>セツゲン</t>
    </rPh>
    <rPh sb="18" eb="20">
      <t>カンテン</t>
    </rPh>
    <rPh sb="23" eb="26">
      <t>セヒリョウ</t>
    </rPh>
    <rPh sb="28" eb="30">
      <t>ヒリョウ</t>
    </rPh>
    <rPh sb="30" eb="32">
      <t>メイガラ</t>
    </rPh>
    <rPh sb="33" eb="35">
      <t>ミナオ</t>
    </rPh>
    <phoneticPr fontId="2"/>
  </si>
  <si>
    <r>
      <t xml:space="preserve">●このExcelファイルは、次のシートで構成されています。
</t>
    </r>
    <r>
      <rPr>
        <b/>
        <sz val="12"/>
        <color rgb="FF3333CC"/>
        <rFont val="ＭＳ Ｐゴシック"/>
        <family val="3"/>
        <charset val="128"/>
        <scheme val="minor"/>
      </rPr>
      <t>＝ 参加農業者様から取組実施者様に提出する書類の様式 ＝</t>
    </r>
    <r>
      <rPr>
        <sz val="12"/>
        <color theme="1"/>
        <rFont val="ＭＳ Ｐゴシック"/>
        <family val="3"/>
        <charset val="128"/>
        <scheme val="minor"/>
      </rPr>
      <t xml:space="preserve">
　・ 「１　申請書」（群馬県協議会参考様式）（黄色のシート）
　・ 「２　参考様式第２号」（化学肥料低減計画書）（黄色のシート）
　・ 「群馬県外在住の方向けの誓約書」：群馬県外在住の方で群馬県の上乗せ補助金（1割</t>
    </r>
    <r>
      <rPr>
        <sz val="9"/>
        <color theme="1"/>
        <rFont val="ＭＳ Ｐゴシック"/>
        <family val="3"/>
        <charset val="128"/>
        <scheme val="minor"/>
      </rPr>
      <t>（予定）</t>
    </r>
    <r>
      <rPr>
        <sz val="12"/>
        <color theme="1"/>
        <rFont val="ＭＳ Ｐゴシック"/>
        <family val="3"/>
        <charset val="128"/>
        <scheme val="minor"/>
      </rPr>
      <t xml:space="preserve">上乗せ）を申請される場合のみ提出していただく様式です。(ピンク色のシート)
</t>
    </r>
    <r>
      <rPr>
        <b/>
        <sz val="12"/>
        <color rgb="FF3333CC"/>
        <rFont val="ＭＳ Ｐゴシック"/>
        <family val="3"/>
        <charset val="128"/>
        <scheme val="minor"/>
      </rPr>
      <t>＝ 取組実施者様から県協議会へ提出する書類の様式 ＝</t>
    </r>
    <r>
      <rPr>
        <sz val="12"/>
        <color theme="1"/>
        <rFont val="ＭＳ Ｐゴシック"/>
        <family val="3"/>
        <charset val="128"/>
        <scheme val="minor"/>
      </rPr>
      <t xml:space="preserve">
　・ 「参考様式第1-2号、県参考様式第1-2号 」：一つのシートに、国事業と県事業のそれぞれの参加農業者名簿の様式が並べてあります。（黄色のシート）
</t>
    </r>
    <r>
      <rPr>
        <b/>
        <sz val="12"/>
        <color rgb="FF3333CC"/>
        <rFont val="ＭＳ Ｐゴシック"/>
        <family val="3"/>
        <charset val="128"/>
        <scheme val="minor"/>
      </rPr>
      <t>＝ 上記提出書類を効率的に作成していただくための補助シート ＝</t>
    </r>
    <r>
      <rPr>
        <sz val="12"/>
        <color theme="1"/>
        <rFont val="ＭＳ Ｐゴシック"/>
        <family val="3"/>
        <charset val="128"/>
        <scheme val="minor"/>
      </rPr>
      <t xml:space="preserve">
　・ 「入力シート１(共通)」（青色のシート）
　・ 「入力シート２(県外在住者のみ回答）」（ピンク色のシート）
　・ 「一括印刷」
　・ 「留意事項」(本シート)）
</t>
    </r>
    <r>
      <rPr>
        <b/>
        <sz val="12"/>
        <color rgb="FF3333CC"/>
        <rFont val="ＭＳ Ｐゴシック"/>
        <family val="3"/>
        <charset val="128"/>
        <scheme val="minor"/>
      </rPr>
      <t>＝ 任意で御活用いただく様式 ＝</t>
    </r>
    <r>
      <rPr>
        <sz val="12"/>
        <color theme="1"/>
        <rFont val="ＭＳ Ｐゴシック"/>
        <family val="3"/>
        <charset val="128"/>
        <scheme val="minor"/>
      </rPr>
      <t xml:space="preserve">
　・ 「預金通帳等貼付台紙」（茶色のシート）
　・ 「注文票貼付台紙」（茶色のシート）
　・ 「領収書・請求書台紙」（茶色のシート）
　※こちらの様式は必要に応じて、御活用ください。
●「申請書」及び「化学肥料低減計画書」(参考様式第2号)については、本来、参加農業者様が作成し、取組実施者様に提出する書類ですが、取組実施者様が作成を支援される場合に、このExcelファイルの提出書類作成補助機能を御活用いただければ幸いです。
【このExcelファイルの提出書類作成補助機能の概要】
・ 「入力シート１」及び「入力シート２」に参加農業者様に関する情報を正しく入力すると、「申請書」、「参考様式第2号」（化学肥料低減計画書）及び参加農業者名簿(2種)に情報が反映されます。
・ 「一括印刷」シートでは、「入力シート１」の 左端のNo.の範囲を入力することで、「申請書」及び「参考様式第2号」（化学肥料低減計画書）を一括で印刷することができます。一括印刷の方法は、「一括印刷」シート記載事項を御参照ください。
・ 「入力シート」に情報を入力した上で、参加農業者お一人分ずつ確認して印刷することもできます。（後述の「４」を御参照してください）。
</t>
    </r>
    <r>
      <rPr>
        <b/>
        <sz val="12"/>
        <color rgb="FFFF0000"/>
        <rFont val="ＭＳ Ｐゴシック"/>
        <family val="3"/>
        <charset val="128"/>
        <scheme val="minor"/>
      </rPr>
      <t>★各種提出書類が適正に作成できなくなるおそれがありますので、このExcelファイルの各シートにおいて、行、列又はセルの挿入・切取り・削除はおこなわないでください。
★このExcelファイルは、1つのファイルで入力・処理できる参加農業者様数は「１００」名様分です。
　１００名を超える参加農業者様を取りまとめる場合は、大変お手数ですが、このファイルを複数作成していただきますようお願いいたします。（例：支所ごとに作成していただく等）</t>
    </r>
    <rPh sb="83" eb="85">
      <t>キイロ</t>
    </rPh>
    <rPh sb="117" eb="119">
      <t>キイロ</t>
    </rPh>
    <rPh sb="202" eb="203">
      <t>イロ</t>
    </rPh>
    <rPh sb="217" eb="218">
      <t>サマ</t>
    </rPh>
    <rPh sb="305" eb="307">
      <t>キイロ</t>
    </rPh>
    <rPh sb="362" eb="364">
      <t>アオイロ</t>
    </rPh>
    <rPh sb="396" eb="397">
      <t>イロ</t>
    </rPh>
    <rPh sb="433" eb="435">
      <t>ニンイ</t>
    </rPh>
    <rPh sb="436" eb="437">
      <t>ゴ</t>
    </rPh>
    <rPh sb="437" eb="439">
      <t>カツヨウ</t>
    </rPh>
    <rPh sb="443" eb="445">
      <t>ヨウシキ</t>
    </rPh>
    <rPh sb="452" eb="454">
      <t>ヨキン</t>
    </rPh>
    <rPh sb="454" eb="456">
      <t>ツウチョウ</t>
    </rPh>
    <rPh sb="456" eb="457">
      <t>トウ</t>
    </rPh>
    <rPh sb="457" eb="459">
      <t>チョウフ</t>
    </rPh>
    <rPh sb="459" eb="461">
      <t>ダイシ</t>
    </rPh>
    <rPh sb="463" eb="465">
      <t>チャイロ</t>
    </rPh>
    <rPh sb="475" eb="478">
      <t>チュウモンヒョウ</t>
    </rPh>
    <rPh sb="478" eb="480">
      <t>チョウフ</t>
    </rPh>
    <rPh sb="480" eb="482">
      <t>ダイシ</t>
    </rPh>
    <rPh sb="496" eb="499">
      <t>リョウシュウショ</t>
    </rPh>
    <rPh sb="500" eb="503">
      <t>セイキュウショ</t>
    </rPh>
    <rPh sb="503" eb="505">
      <t>ダイシ</t>
    </rPh>
    <rPh sb="521" eb="523">
      <t>ヨウシキ</t>
    </rPh>
    <rPh sb="524" eb="526">
      <t>ヒツヨウ</t>
    </rPh>
    <rPh sb="527" eb="528">
      <t>オウ</t>
    </rPh>
    <rPh sb="531" eb="534">
      <t>ゴカツヨウ</t>
    </rPh>
    <rPh sb="745" eb="747">
      <t>ヨウシキ</t>
    </rPh>
    <rPh sb="839" eb="841">
      <t>ヨウシキ</t>
    </rPh>
    <rPh sb="959" eb="960">
      <t>ゴ</t>
    </rPh>
    <phoneticPr fontId="2"/>
  </si>
  <si>
    <t>左記で「一部を群馬県内で使用」を選択した場合には、群馬県内の農地で使用した春用肥料費を御入力ください。</t>
    <rPh sb="0" eb="2">
      <t>サキ</t>
    </rPh>
    <rPh sb="4" eb="6">
      <t>イチブ</t>
    </rPh>
    <rPh sb="7" eb="9">
      <t>グンマ</t>
    </rPh>
    <rPh sb="9" eb="11">
      <t>ケンナイ</t>
    </rPh>
    <rPh sb="12" eb="14">
      <t>シヨウ</t>
    </rPh>
    <rPh sb="16" eb="18">
      <t>センタク</t>
    </rPh>
    <rPh sb="20" eb="22">
      <t>バアイ</t>
    </rPh>
    <rPh sb="25" eb="28">
      <t>グンマケン</t>
    </rPh>
    <rPh sb="28" eb="29">
      <t>ナイ</t>
    </rPh>
    <rPh sb="30" eb="32">
      <t>ノウチ</t>
    </rPh>
    <rPh sb="33" eb="35">
      <t>シヨウ</t>
    </rPh>
    <rPh sb="37" eb="39">
      <t>ハルヨウ</t>
    </rPh>
    <rPh sb="39" eb="41">
      <t>ヒリョウ</t>
    </rPh>
    <rPh sb="41" eb="42">
      <t>ヒ</t>
    </rPh>
    <rPh sb="43" eb="44">
      <t>ゴ</t>
    </rPh>
    <rPh sb="44" eb="46">
      <t>ニュウリョク</t>
    </rPh>
    <phoneticPr fontId="2"/>
  </si>
  <si>
    <t>領収書又は請求書に記載のある肥料が令和４年１１月～令和５年５月の注文票に記載されているか。</t>
    <rPh sb="23" eb="24">
      <t>ツキ</t>
    </rPh>
    <rPh sb="25" eb="27">
      <t>レイワ</t>
    </rPh>
    <rPh sb="28" eb="29">
      <t>ネン</t>
    </rPh>
    <phoneticPr fontId="2"/>
  </si>
  <si>
    <t>法人＋代表者名</t>
    <rPh sb="0" eb="2">
      <t>ホウジン</t>
    </rPh>
    <rPh sb="3" eb="6">
      <t>ダイヒョウシャ</t>
    </rPh>
    <rPh sb="6" eb="7">
      <t>メイ</t>
    </rPh>
    <phoneticPr fontId="2"/>
  </si>
  <si>
    <t>株式会社○○</t>
    <rPh sb="0" eb="2">
      <t>カブシキ</t>
    </rPh>
    <rPh sb="2" eb="4">
      <t>カイシャ</t>
    </rPh>
    <phoneticPr fontId="2"/>
  </si>
  <si>
    <t>代表者○○</t>
    <rPh sb="0" eb="3">
      <t>ダイヒョウシャ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</si>
</sst>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176" formatCode="0_);[Red]\(0\)"/>
    <numFmt numFmtId="177" formatCode="#"/>
  </numFmts>
  <fonts count="67" x14ac:knownFonts="1">
    <font>
      <sz val="10"/>
      <color theme="1"/>
      <name val="ＭＳ Ｐゴシック"/>
      <family val="2"/>
      <charset val="128"/>
    </font>
    <font>
      <sz val="10"/>
      <color theme="1"/>
      <name val="ＭＳ Ｐゴシック"/>
      <family val="2"/>
      <charset val="128"/>
    </font>
    <font>
      <sz val="6"/>
      <name val="ＭＳ Ｐゴシック"/>
      <family val="2"/>
      <charset val="128"/>
    </font>
    <font>
      <sz val="10"/>
      <color theme="1"/>
      <name val="ＭＳ 明朝"/>
      <family val="1"/>
      <charset val="128"/>
    </font>
    <font>
      <sz val="14"/>
      <color theme="1"/>
      <name val="ＭＳ 明朝"/>
      <family val="1"/>
      <charset val="128"/>
    </font>
    <font>
      <b/>
      <sz val="14"/>
      <color theme="1"/>
      <name val="ＭＳ 明朝"/>
      <family val="1"/>
      <charset val="128"/>
    </font>
    <font>
      <sz val="14"/>
      <name val="ＭＳ 明朝"/>
      <family val="1"/>
      <charset val="128"/>
    </font>
    <font>
      <sz val="12"/>
      <color theme="1"/>
      <name val="ＭＳ Ｐ明朝"/>
      <family val="1"/>
      <charset val="128"/>
      <scheme val="major"/>
    </font>
    <font>
      <sz val="12"/>
      <color rgb="FF000000"/>
      <name val="ＭＳ Ｐ明朝"/>
      <family val="1"/>
      <charset val="128"/>
      <scheme val="major"/>
    </font>
    <font>
      <sz val="12"/>
      <name val="ＭＳ Ｐ明朝"/>
      <family val="1"/>
      <charset val="128"/>
      <scheme val="major"/>
    </font>
    <font>
      <sz val="8"/>
      <color theme="1"/>
      <name val="ＭＳ Ｐ明朝"/>
      <family val="1"/>
      <charset val="128"/>
      <scheme val="major"/>
    </font>
    <font>
      <sz val="11"/>
      <color theme="1"/>
      <name val="ＭＳ Ｐ明朝"/>
      <family val="1"/>
      <charset val="128"/>
      <scheme val="major"/>
    </font>
    <font>
      <b/>
      <sz val="12"/>
      <color theme="1"/>
      <name val="ＭＳ Ｐ明朝"/>
      <family val="1"/>
      <charset val="128"/>
      <scheme val="major"/>
    </font>
    <font>
      <sz val="10"/>
      <name val="ＭＳ Ｐ明朝"/>
      <family val="1"/>
      <charset val="128"/>
      <scheme val="major"/>
    </font>
    <font>
      <sz val="10"/>
      <color theme="1"/>
      <name val="ＭＳ Ｐ明朝"/>
      <family val="1"/>
      <charset val="128"/>
      <scheme val="major"/>
    </font>
    <font>
      <sz val="9"/>
      <color theme="1"/>
      <name val="ＭＳ Ｐ明朝"/>
      <family val="1"/>
      <charset val="128"/>
      <scheme val="major"/>
    </font>
    <font>
      <b/>
      <sz val="16"/>
      <color theme="1"/>
      <name val="ＭＳ Ｐ明朝"/>
      <family val="1"/>
      <charset val="128"/>
      <scheme val="major"/>
    </font>
    <font>
      <b/>
      <sz val="10"/>
      <color theme="1"/>
      <name val="ＭＳ Ｐ明朝"/>
      <family val="1"/>
      <charset val="128"/>
      <scheme val="major"/>
    </font>
    <font>
      <sz val="12"/>
      <name val="ＭＳ Ｐゴシック"/>
      <family val="3"/>
      <charset val="128"/>
      <scheme val="minor"/>
    </font>
    <font>
      <sz val="12"/>
      <color theme="1"/>
      <name val="ＭＳ Ｐゴシック"/>
      <family val="3"/>
      <charset val="128"/>
      <scheme val="minor"/>
    </font>
    <font>
      <sz val="16"/>
      <color theme="1"/>
      <name val="ＭＳ Ｐゴシック"/>
      <family val="3"/>
      <charset val="128"/>
      <scheme val="minor"/>
    </font>
    <font>
      <b/>
      <sz val="18"/>
      <name val="ＭＳ Ｐゴシック"/>
      <family val="3"/>
      <charset val="128"/>
    </font>
    <font>
      <sz val="18"/>
      <name val="ＭＳ Ｐゴシック"/>
      <family val="3"/>
      <charset val="128"/>
    </font>
    <font>
      <sz val="12"/>
      <name val="ＭＳ Ｐゴシック"/>
      <family val="3"/>
      <charset val="128"/>
    </font>
    <font>
      <b/>
      <sz val="28"/>
      <name val="ＭＳ Ｐゴシック"/>
      <family val="3"/>
      <charset val="128"/>
    </font>
    <font>
      <sz val="24"/>
      <name val="ＭＳ Ｐゴシック"/>
      <family val="3"/>
      <charset val="128"/>
    </font>
    <font>
      <sz val="14"/>
      <name val="ＭＳ Ｐゴシック"/>
      <family val="3"/>
      <charset val="128"/>
    </font>
    <font>
      <sz val="16"/>
      <name val="ＭＳ Ｐゴシック"/>
      <family val="3"/>
      <charset val="128"/>
    </font>
    <font>
      <sz val="20"/>
      <color theme="1"/>
      <name val="ＭＳ Ｐゴシック"/>
      <family val="3"/>
      <charset val="128"/>
    </font>
    <font>
      <sz val="16"/>
      <color theme="1"/>
      <name val="ＭＳ Ｐゴシック"/>
      <family val="3"/>
      <charset val="128"/>
    </font>
    <font>
      <sz val="18"/>
      <color theme="1"/>
      <name val="ＭＳ Ｐゴシック"/>
      <family val="3"/>
      <charset val="128"/>
    </font>
    <font>
      <sz val="12"/>
      <color theme="1"/>
      <name val="ＭＳ Ｐゴシック"/>
      <family val="3"/>
      <charset val="128"/>
    </font>
    <font>
      <sz val="24"/>
      <color theme="0" tint="-0.499984740745262"/>
      <name val="ＤＦ特太ゴシック体"/>
      <family val="3"/>
      <charset val="128"/>
    </font>
    <font>
      <sz val="20"/>
      <color theme="0" tint="-0.499984740745262"/>
      <name val="ＤＦ特太ゴシック体"/>
      <family val="3"/>
      <charset val="128"/>
    </font>
    <font>
      <sz val="22"/>
      <color theme="0" tint="-0.499984740745262"/>
      <name val="ＤＦ特太ゴシック体"/>
      <family val="3"/>
      <charset val="128"/>
    </font>
    <font>
      <b/>
      <sz val="20"/>
      <color theme="1"/>
      <name val="ＭＳ Ｐゴシック"/>
      <family val="3"/>
      <charset val="128"/>
    </font>
    <font>
      <sz val="6"/>
      <color theme="1"/>
      <name val="ＭＳ Ｐ明朝"/>
      <family val="1"/>
      <charset val="128"/>
      <scheme val="major"/>
    </font>
    <font>
      <sz val="12"/>
      <color rgb="FFFF0000"/>
      <name val="ＭＳ Ｐ明朝"/>
      <family val="1"/>
      <charset val="128"/>
      <scheme val="major"/>
    </font>
    <font>
      <b/>
      <sz val="14"/>
      <color rgb="FFFF0000"/>
      <name val="ＭＳ Ｐ明朝"/>
      <family val="1"/>
      <charset val="128"/>
      <scheme val="major"/>
    </font>
    <font>
      <sz val="10"/>
      <color rgb="FF000000"/>
      <name val="ＭＳ Ｐ明朝"/>
      <family val="1"/>
      <charset val="128"/>
      <scheme val="major"/>
    </font>
    <font>
      <b/>
      <u/>
      <sz val="14"/>
      <color theme="1"/>
      <name val="ＭＳ 明朝"/>
      <family val="1"/>
      <charset val="128"/>
    </font>
    <font>
      <sz val="12"/>
      <color theme="1"/>
      <name val="ＭＳ 明朝"/>
      <family val="1"/>
      <charset val="128"/>
    </font>
    <font>
      <sz val="10"/>
      <name val="ＭＳ Ｐゴシック"/>
      <family val="3"/>
      <charset val="128"/>
    </font>
    <font>
      <sz val="9"/>
      <name val="ＭＳ 明朝"/>
      <family val="1"/>
      <charset val="128"/>
    </font>
    <font>
      <sz val="10"/>
      <name val="ＭＳ 明朝"/>
      <family val="1"/>
      <charset val="128"/>
    </font>
    <font>
      <sz val="9"/>
      <color theme="1"/>
      <name val="ＭＳ Ｐゴシック"/>
      <family val="2"/>
      <charset val="128"/>
    </font>
    <font>
      <sz val="9"/>
      <color theme="1"/>
      <name val="ＭＳ 明朝"/>
      <family val="1"/>
      <charset val="128"/>
    </font>
    <font>
      <sz val="10"/>
      <color theme="1"/>
      <name val="ＭＳ Ｐゴシック"/>
      <family val="3"/>
      <charset val="128"/>
    </font>
    <font>
      <b/>
      <sz val="14"/>
      <color theme="1"/>
      <name val="ＭＳ Ｐゴシック"/>
      <family val="3"/>
      <charset val="128"/>
      <scheme val="minor"/>
    </font>
    <font>
      <sz val="12"/>
      <color theme="1"/>
      <name val="ＭＳ Ｐゴシック"/>
      <family val="2"/>
      <charset val="128"/>
    </font>
    <font>
      <sz val="20"/>
      <name val="ＭＳ Ｐゴシック"/>
      <family val="3"/>
      <charset val="128"/>
    </font>
    <font>
      <sz val="10"/>
      <color rgb="FFFF0000"/>
      <name val="ＭＳ Ｐゴシック"/>
      <family val="2"/>
      <charset val="128"/>
    </font>
    <font>
      <sz val="8"/>
      <color theme="1"/>
      <name val="ＭＳ Ｐゴシック"/>
      <family val="3"/>
      <charset val="128"/>
    </font>
    <font>
      <sz val="16"/>
      <color rgb="FFFFFF00"/>
      <name val="ＭＳ Ｐゴシック"/>
      <family val="3"/>
      <charset val="128"/>
    </font>
    <font>
      <sz val="16"/>
      <color rgb="FFFFFF00"/>
      <name val="ＭＳ Ｐゴシック"/>
      <family val="2"/>
      <charset val="128"/>
    </font>
    <font>
      <sz val="18"/>
      <color theme="1"/>
      <name val="ＭＳ Ｐゴシック"/>
      <family val="2"/>
      <charset val="128"/>
    </font>
    <font>
      <sz val="16"/>
      <color theme="1"/>
      <name val="ＭＳ Ｐゴシック"/>
      <family val="2"/>
      <charset val="128"/>
    </font>
    <font>
      <sz val="14"/>
      <color theme="1"/>
      <name val="ＭＳ Ｐ明朝"/>
      <family val="1"/>
      <charset val="128"/>
      <scheme val="major"/>
    </font>
    <font>
      <u/>
      <sz val="9"/>
      <color rgb="FFFF0000"/>
      <name val="ＭＳ Ｐゴシック"/>
      <family val="3"/>
      <charset val="128"/>
    </font>
    <font>
      <sz val="12"/>
      <color rgb="FFFF0000"/>
      <name val="ＭＳ Ｐゴシック"/>
      <family val="3"/>
      <charset val="128"/>
    </font>
    <font>
      <sz val="8"/>
      <color rgb="FFFF0000"/>
      <name val="ＭＳ Ｐゴシック"/>
      <family val="3"/>
      <charset val="128"/>
    </font>
    <font>
      <sz val="11"/>
      <color theme="1"/>
      <name val="ＭＳ Ｐゴシック"/>
      <family val="3"/>
      <charset val="128"/>
    </font>
    <font>
      <b/>
      <sz val="12"/>
      <color rgb="FF3333CC"/>
      <name val="ＭＳ Ｐゴシック"/>
      <family val="3"/>
      <charset val="128"/>
      <scheme val="minor"/>
    </font>
    <font>
      <b/>
      <sz val="12"/>
      <color rgb="FFFF0000"/>
      <name val="ＭＳ Ｐゴシック"/>
      <family val="3"/>
      <charset val="128"/>
      <scheme val="minor"/>
    </font>
    <font>
      <u/>
      <sz val="12"/>
      <color theme="1"/>
      <name val="ＭＳ Ｐゴシック"/>
      <family val="3"/>
      <charset val="128"/>
    </font>
    <font>
      <sz val="9"/>
      <color theme="1"/>
      <name val="ＭＳ Ｐゴシック"/>
      <family val="3"/>
      <charset val="128"/>
      <scheme val="minor"/>
    </font>
    <font>
      <b/>
      <sz val="14"/>
      <color rgb="FF3333CC"/>
      <name val="ＭＳ Ｐゴシック"/>
      <family val="3"/>
      <charset val="128"/>
    </font>
  </fonts>
  <fills count="15">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FFFFF0"/>
        <bgColor indexed="64"/>
      </patternFill>
    </fill>
    <fill>
      <patternFill patternType="solid">
        <fgColor theme="4" tint="-0.499984740745262"/>
        <bgColor indexed="64"/>
      </patternFill>
    </fill>
    <fill>
      <patternFill patternType="solid">
        <fgColor theme="5" tint="-0.499984740745262"/>
        <bgColor indexed="64"/>
      </patternFill>
    </fill>
    <fill>
      <patternFill patternType="solid">
        <fgColor theme="8" tint="0.79998168889431442"/>
        <bgColor indexed="64"/>
      </patternFill>
    </fill>
    <fill>
      <patternFill patternType="solid">
        <fgColor theme="0" tint="-0.249977111117893"/>
        <bgColor indexed="64"/>
      </patternFill>
    </fill>
  </fills>
  <borders count="9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indexed="64"/>
      </left>
      <right style="medium">
        <color indexed="64"/>
      </right>
      <top style="medium">
        <color indexed="64"/>
      </top>
      <bottom/>
      <diagonal/>
    </border>
    <border>
      <left style="thin">
        <color auto="1"/>
      </left>
      <right style="thin">
        <color auto="1"/>
      </right>
      <top/>
      <bottom style="double">
        <color auto="1"/>
      </bottom>
      <diagonal/>
    </border>
    <border>
      <left style="medium">
        <color indexed="64"/>
      </left>
      <right style="medium">
        <color indexed="64"/>
      </right>
      <top style="medium">
        <color indexed="64"/>
      </top>
      <bottom style="double">
        <color auto="1"/>
      </bottom>
      <diagonal/>
    </border>
    <border>
      <left style="medium">
        <color indexed="64"/>
      </left>
      <right style="medium">
        <color indexed="64"/>
      </right>
      <top/>
      <bottom style="double">
        <color auto="1"/>
      </bottom>
      <diagonal/>
    </border>
    <border>
      <left style="thin">
        <color auto="1"/>
      </left>
      <right style="thin">
        <color auto="1"/>
      </right>
      <top/>
      <bottom style="thin">
        <color auto="1"/>
      </bottom>
      <diagonal/>
    </border>
    <border>
      <left style="medium">
        <color indexed="64"/>
      </left>
      <right style="medium">
        <color indexed="64"/>
      </right>
      <top/>
      <bottom style="thin">
        <color auto="1"/>
      </bottom>
      <diagonal/>
    </border>
    <border>
      <left/>
      <right style="thin">
        <color auto="1"/>
      </right>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thin">
        <color auto="1"/>
      </right>
      <top/>
      <bottom/>
      <diagonal/>
    </border>
    <border>
      <left/>
      <right style="medium">
        <color indexed="64"/>
      </right>
      <top style="thin">
        <color auto="1"/>
      </top>
      <bottom/>
      <diagonal/>
    </border>
    <border>
      <left/>
      <right/>
      <top/>
      <bottom style="thin">
        <color indexed="64"/>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auto="1"/>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style="thin">
        <color auto="1"/>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right style="thin">
        <color auto="1"/>
      </right>
      <top style="medium">
        <color indexed="64"/>
      </top>
      <bottom style="thin">
        <color auto="1"/>
      </bottom>
      <diagonal/>
    </border>
    <border>
      <left/>
      <right style="thin">
        <color indexed="64"/>
      </right>
      <top style="thin">
        <color indexed="64"/>
      </top>
      <bottom style="medium">
        <color indexed="64"/>
      </bottom>
      <diagonal/>
    </border>
    <border>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style="medium">
        <color indexed="64"/>
      </bottom>
      <diagonal/>
    </border>
    <border>
      <left style="thin">
        <color indexed="64"/>
      </left>
      <right style="medium">
        <color indexed="64"/>
      </right>
      <top style="double">
        <color auto="1"/>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theme="1"/>
      </top>
      <bottom style="double">
        <color theme="1"/>
      </bottom>
      <diagonal/>
    </border>
    <border>
      <left/>
      <right style="thin">
        <color theme="1"/>
      </right>
      <top/>
      <bottom style="thin">
        <color theme="1"/>
      </bottom>
      <diagonal/>
    </border>
    <border>
      <left style="thin">
        <color theme="1"/>
      </left>
      <right style="thin">
        <color theme="1"/>
      </right>
      <top style="thin">
        <color indexed="64"/>
      </top>
      <bottom style="thin">
        <color theme="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437">
    <xf numFmtId="0" fontId="0" fillId="0" borderId="0" xfId="0">
      <alignment vertical="center"/>
    </xf>
    <xf numFmtId="0" fontId="3" fillId="0" borderId="0" xfId="0" applyFont="1" applyAlignment="1">
      <alignment horizontal="left" vertical="center" wrapText="1"/>
    </xf>
    <xf numFmtId="0" fontId="3" fillId="0" borderId="0" xfId="0" applyFont="1">
      <alignment vertical="center"/>
    </xf>
    <xf numFmtId="0" fontId="3" fillId="0" borderId="0" xfId="0" applyFont="1" applyAlignment="1">
      <alignment horizontal="center" vertical="center"/>
    </xf>
    <xf numFmtId="38" fontId="3" fillId="0" borderId="0" xfId="1" applyFont="1" applyAlignment="1">
      <alignment vertical="center"/>
    </xf>
    <xf numFmtId="38" fontId="3" fillId="0" borderId="0" xfId="1" applyFont="1" applyAlignment="1">
      <alignment horizontal="left" vertical="center"/>
    </xf>
    <xf numFmtId="38" fontId="3" fillId="0" borderId="0" xfId="1" applyFont="1">
      <alignment vertical="center"/>
    </xf>
    <xf numFmtId="38" fontId="3" fillId="0" borderId="0" xfId="1" applyFont="1" applyFill="1" applyAlignment="1">
      <alignment vertical="center"/>
    </xf>
    <xf numFmtId="38" fontId="3" fillId="0" borderId="0" xfId="1" applyFont="1" applyFill="1" applyAlignment="1">
      <alignment horizontal="left" vertical="center"/>
    </xf>
    <xf numFmtId="38" fontId="3" fillId="0" borderId="0" xfId="1" applyFont="1" applyFill="1">
      <alignment vertical="center"/>
    </xf>
    <xf numFmtId="38" fontId="3" fillId="2" borderId="9" xfId="1" applyFont="1" applyFill="1" applyBorder="1" applyAlignment="1">
      <alignment horizontal="center" vertical="center" wrapText="1"/>
    </xf>
    <xf numFmtId="38" fontId="3" fillId="2" borderId="1" xfId="1" applyFont="1" applyFill="1" applyBorder="1" applyAlignment="1">
      <alignment horizontal="center" vertical="center" wrapText="1"/>
    </xf>
    <xf numFmtId="38" fontId="3" fillId="2" borderId="1" xfId="1" applyFont="1" applyFill="1" applyBorder="1" applyAlignment="1">
      <alignment horizontal="center" vertical="center"/>
    </xf>
    <xf numFmtId="38" fontId="3" fillId="2" borderId="8" xfId="1" applyFont="1" applyFill="1" applyBorder="1" applyAlignment="1">
      <alignment horizontal="center" vertical="center" wrapText="1"/>
    </xf>
    <xf numFmtId="38" fontId="3" fillId="0" borderId="0" xfId="1" applyFont="1" applyFill="1" applyBorder="1" applyAlignment="1">
      <alignment horizontal="center" vertical="center" wrapText="1"/>
    </xf>
    <xf numFmtId="38" fontId="3" fillId="0" borderId="0" xfId="1" applyFont="1" applyFill="1" applyBorder="1" applyAlignment="1">
      <alignment horizontal="right" vertical="center"/>
    </xf>
    <xf numFmtId="38" fontId="4" fillId="0" borderId="0" xfId="1" applyFont="1" applyFill="1" applyBorder="1" applyAlignment="1">
      <alignment horizontal="center" vertical="center"/>
    </xf>
    <xf numFmtId="38" fontId="4" fillId="0" borderId="0" xfId="1" quotePrefix="1" applyFont="1" applyFill="1" applyBorder="1" applyAlignment="1">
      <alignment horizontal="right" vertical="top"/>
    </xf>
    <xf numFmtId="0" fontId="5" fillId="0" borderId="0" xfId="0" applyFont="1" applyAlignment="1">
      <alignment horizontal="left" vertical="center"/>
    </xf>
    <xf numFmtId="0" fontId="4" fillId="0" borderId="0" xfId="0" applyFont="1" applyAlignment="1">
      <alignment horizontal="left" vertical="center"/>
    </xf>
    <xf numFmtId="0" fontId="3" fillId="2" borderId="3" xfId="0" applyFont="1" applyFill="1" applyBorder="1" applyAlignment="1">
      <alignment horizontal="center" vertical="center" wrapText="1"/>
    </xf>
    <xf numFmtId="38" fontId="4" fillId="0" borderId="0" xfId="1" applyFont="1" applyFill="1" applyBorder="1" applyAlignment="1">
      <alignment vertical="top" wrapText="1"/>
    </xf>
    <xf numFmtId="0" fontId="7" fillId="0" borderId="0" xfId="0" applyFont="1" applyAlignment="1">
      <alignment horizontal="left" vertical="center" indent="1"/>
    </xf>
    <xf numFmtId="0" fontId="14" fillId="0" borderId="0" xfId="0" applyFont="1">
      <alignment vertical="center"/>
    </xf>
    <xf numFmtId="0" fontId="7" fillId="0" borderId="0" xfId="0" applyFo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12" fillId="0" borderId="0" xfId="0" applyFont="1" applyAlignment="1">
      <alignment horizontal="left" vertical="center" indent="1"/>
    </xf>
    <xf numFmtId="0" fontId="16" fillId="0" borderId="0" xfId="0" applyFont="1" applyAlignment="1">
      <alignment horizontal="center" vertical="center"/>
    </xf>
    <xf numFmtId="0" fontId="16" fillId="0" borderId="4"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3" fillId="0" borderId="0" xfId="0" applyFont="1">
      <alignment vertical="center"/>
    </xf>
    <xf numFmtId="0" fontId="25" fillId="0" borderId="0" xfId="0" applyFont="1" applyAlignment="1">
      <alignment horizontal="center" vertical="center"/>
    </xf>
    <xf numFmtId="0" fontId="25" fillId="0" borderId="1" xfId="0" applyFont="1" applyBorder="1" applyAlignment="1">
      <alignment horizontal="center" vertical="center"/>
    </xf>
    <xf numFmtId="0" fontId="25" fillId="0" borderId="0" xfId="0" applyFont="1" applyAlignment="1"/>
    <xf numFmtId="0" fontId="25" fillId="0" borderId="0" xfId="0" applyFont="1">
      <alignment vertical="center"/>
    </xf>
    <xf numFmtId="0" fontId="25" fillId="0" borderId="17" xfId="0" applyFont="1" applyBorder="1" applyAlignment="1">
      <alignment horizontal="left" vertical="center"/>
    </xf>
    <xf numFmtId="0" fontId="25" fillId="0" borderId="17" xfId="0" applyFont="1" applyBorder="1">
      <alignment vertical="center"/>
    </xf>
    <xf numFmtId="0" fontId="26" fillId="0" borderId="0" xfId="0" applyFont="1">
      <alignment vertical="center"/>
    </xf>
    <xf numFmtId="0" fontId="27" fillId="0" borderId="0" xfId="0" applyFont="1" applyAlignment="1">
      <alignment vertical="center" wrapText="1"/>
    </xf>
    <xf numFmtId="0" fontId="26" fillId="0" borderId="0" xfId="0" applyFont="1" applyAlignment="1">
      <alignment vertical="center" wrapText="1"/>
    </xf>
    <xf numFmtId="0" fontId="29" fillId="0" borderId="19" xfId="0" applyFont="1" applyBorder="1" applyAlignment="1">
      <alignment vertical="center" wrapText="1"/>
    </xf>
    <xf numFmtId="0" fontId="29" fillId="0" borderId="6" xfId="0" applyFont="1" applyBorder="1" applyAlignment="1">
      <alignment vertical="center" wrapText="1"/>
    </xf>
    <xf numFmtId="0" fontId="29" fillId="0" borderId="0" xfId="0" applyFont="1" applyAlignment="1">
      <alignment vertical="center" wrapText="1"/>
    </xf>
    <xf numFmtId="0" fontId="29" fillId="0" borderId="21" xfId="0" applyFont="1" applyBorder="1" applyAlignment="1">
      <alignment vertical="center" wrapText="1"/>
    </xf>
    <xf numFmtId="0" fontId="31" fillId="0" borderId="0" xfId="0" applyFont="1">
      <alignment vertical="center"/>
    </xf>
    <xf numFmtId="0" fontId="31" fillId="0" borderId="21" xfId="0" applyFont="1" applyBorder="1">
      <alignment vertical="center"/>
    </xf>
    <xf numFmtId="0" fontId="29" fillId="0" borderId="0" xfId="0" applyFont="1">
      <alignment vertical="center"/>
    </xf>
    <xf numFmtId="0" fontId="30" fillId="0" borderId="17" xfId="0" applyFont="1" applyBorder="1" applyAlignment="1">
      <alignment horizontal="center" vertical="center"/>
    </xf>
    <xf numFmtId="0" fontId="30" fillId="0" borderId="13" xfId="0" applyFont="1" applyBorder="1" applyAlignment="1">
      <alignment horizontal="center" vertical="center"/>
    </xf>
    <xf numFmtId="0" fontId="33" fillId="0" borderId="0" xfId="0" applyFont="1">
      <alignment vertical="center"/>
    </xf>
    <xf numFmtId="0" fontId="7" fillId="0" borderId="0" xfId="0" applyFont="1" applyProtection="1">
      <alignment vertical="center"/>
      <protection locked="0"/>
    </xf>
    <xf numFmtId="0" fontId="7" fillId="0" borderId="1" xfId="0" applyFont="1" applyBorder="1" applyProtection="1">
      <alignment vertical="center"/>
      <protection locked="0"/>
    </xf>
    <xf numFmtId="0" fontId="13" fillId="0" borderId="0" xfId="0" applyFont="1" applyAlignment="1" applyProtection="1">
      <alignment horizontal="left" vertical="center" indent="1"/>
      <protection locked="0"/>
    </xf>
    <xf numFmtId="0" fontId="14" fillId="0" borderId="32" xfId="0" applyFont="1" applyBorder="1" applyAlignment="1" applyProtection="1">
      <alignment horizontal="left" vertical="center" indent="1"/>
      <protection locked="0"/>
    </xf>
    <xf numFmtId="0" fontId="14" fillId="0" borderId="35" xfId="0" applyFont="1" applyBorder="1" applyAlignment="1" applyProtection="1">
      <alignment horizontal="left" vertical="center" indent="1"/>
      <protection locked="0"/>
    </xf>
    <xf numFmtId="0" fontId="14" fillId="0" borderId="40" xfId="0" applyFont="1" applyBorder="1" applyAlignment="1" applyProtection="1">
      <alignment horizontal="left" vertical="center" indent="1"/>
      <protection locked="0"/>
    </xf>
    <xf numFmtId="0" fontId="14" fillId="0" borderId="30" xfId="0" applyFont="1" applyBorder="1" applyAlignment="1" applyProtection="1">
      <alignment horizontal="left" vertical="center" indent="1"/>
      <protection locked="0"/>
    </xf>
    <xf numFmtId="0" fontId="14" fillId="0" borderId="31" xfId="0"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41" xfId="0" applyFont="1" applyBorder="1" applyAlignment="1" applyProtection="1">
      <alignment horizontal="left" vertical="center" indent="1"/>
      <protection locked="0"/>
    </xf>
    <xf numFmtId="0" fontId="14" fillId="0" borderId="44" xfId="0" applyFont="1" applyBorder="1" applyAlignment="1" applyProtection="1">
      <alignment horizontal="left" vertical="center" wrapText="1" indent="1"/>
      <protection locked="0"/>
    </xf>
    <xf numFmtId="0" fontId="14" fillId="0" borderId="14" xfId="0" applyFont="1" applyBorder="1" applyAlignment="1" applyProtection="1">
      <alignment horizontal="left" vertical="center" wrapText="1" indent="1"/>
      <protection locked="0"/>
    </xf>
    <xf numFmtId="0" fontId="7" fillId="0" borderId="0" xfId="0" applyFont="1" applyAlignment="1">
      <alignment horizontal="right" vertical="center"/>
    </xf>
    <xf numFmtId="0" fontId="7" fillId="0" borderId="0" xfId="0" applyFont="1" applyAlignment="1">
      <alignment horizontal="left" vertical="center" indent="2"/>
    </xf>
    <xf numFmtId="0" fontId="14" fillId="0" borderId="17" xfId="0" applyFont="1" applyBorder="1">
      <alignment vertical="center"/>
    </xf>
    <xf numFmtId="0" fontId="14" fillId="0" borderId="4" xfId="0" applyFont="1" applyBorder="1">
      <alignment vertical="center"/>
    </xf>
    <xf numFmtId="38" fontId="3" fillId="0" borderId="4" xfId="1" applyFont="1" applyBorder="1">
      <alignment vertical="center"/>
    </xf>
    <xf numFmtId="0" fontId="14" fillId="0" borderId="42" xfId="0"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14" fillId="0" borderId="34" xfId="0" applyFont="1" applyBorder="1" applyAlignment="1" applyProtection="1">
      <alignment horizontal="left" vertical="center" indent="1"/>
      <protection locked="0"/>
    </xf>
    <xf numFmtId="0" fontId="14" fillId="0" borderId="38" xfId="0" applyFont="1" applyBorder="1" applyAlignment="1" applyProtection="1">
      <alignment horizontal="left" vertical="center" indent="1"/>
      <protection locked="0"/>
    </xf>
    <xf numFmtId="0" fontId="14" fillId="0" borderId="37" xfId="0" applyFont="1" applyBorder="1" applyAlignment="1" applyProtection="1">
      <alignment horizontal="left" vertical="center" indent="1"/>
      <protection locked="0"/>
    </xf>
    <xf numFmtId="0" fontId="7" fillId="0" borderId="0" xfId="0" applyFont="1" applyAlignment="1">
      <alignment horizontal="left" vertical="center" wrapText="1"/>
    </xf>
    <xf numFmtId="0" fontId="8" fillId="0" borderId="0" xfId="0" applyFont="1" applyAlignment="1">
      <alignment horizontal="right" vertical="center" indent="2"/>
    </xf>
    <xf numFmtId="0" fontId="9" fillId="0" borderId="0" xfId="0" applyFont="1">
      <alignment vertical="center"/>
    </xf>
    <xf numFmtId="0" fontId="9" fillId="0" borderId="0" xfId="0" applyFont="1" applyAlignment="1">
      <alignment horizontal="justify" vertical="center"/>
    </xf>
    <xf numFmtId="0" fontId="7" fillId="0" borderId="0" xfId="0" applyFont="1" applyAlignment="1">
      <alignment horizontal="left" vertical="center" indent="4"/>
    </xf>
    <xf numFmtId="0" fontId="15" fillId="0" borderId="0" xfId="0" applyFont="1" applyAlignment="1">
      <alignment vertical="top"/>
    </xf>
    <xf numFmtId="0" fontId="9" fillId="0" borderId="0" xfId="0" applyFont="1" applyAlignment="1">
      <alignment horizontal="center" vertical="center"/>
    </xf>
    <xf numFmtId="0" fontId="9" fillId="0" borderId="0" xfId="0" applyFont="1" applyAlignment="1">
      <alignment vertical="center" wrapText="1"/>
    </xf>
    <xf numFmtId="0" fontId="19" fillId="0" borderId="0" xfId="0" applyFont="1">
      <alignment vertical="center"/>
    </xf>
    <xf numFmtId="0" fontId="7" fillId="0" borderId="0" xfId="0" applyFont="1" applyAlignment="1">
      <alignment vertical="center" shrinkToFit="1"/>
    </xf>
    <xf numFmtId="0" fontId="7" fillId="0" borderId="0" xfId="0" applyFont="1" applyAlignment="1">
      <alignment horizontal="left" vertical="center"/>
    </xf>
    <xf numFmtId="0" fontId="7" fillId="0" borderId="0" xfId="0" applyFont="1" applyAlignment="1">
      <alignment horizontal="center" vertical="center"/>
    </xf>
    <xf numFmtId="38" fontId="7" fillId="0" borderId="0" xfId="1" applyFont="1" applyAlignment="1" applyProtection="1">
      <alignment vertical="center"/>
    </xf>
    <xf numFmtId="0" fontId="12" fillId="0" borderId="0" xfId="0" applyFont="1">
      <alignment vertical="center"/>
    </xf>
    <xf numFmtId="0" fontId="37" fillId="0" borderId="0" xfId="0" applyFont="1" applyAlignment="1">
      <alignment horizontal="left" vertical="center" indent="1"/>
    </xf>
    <xf numFmtId="0" fontId="7" fillId="0" borderId="0" xfId="0" applyFont="1" applyAlignment="1">
      <alignment horizontal="right" vertical="center" shrinkToFit="1"/>
    </xf>
    <xf numFmtId="0" fontId="37" fillId="0" borderId="0" xfId="0" applyFont="1">
      <alignment vertical="center"/>
    </xf>
    <xf numFmtId="0" fontId="23" fillId="0" borderId="0" xfId="0" applyFont="1" applyProtection="1">
      <alignment vertical="center"/>
      <protection locked="0"/>
    </xf>
    <xf numFmtId="0" fontId="25" fillId="0" borderId="1" xfId="0" applyFont="1" applyBorder="1" applyProtection="1">
      <alignment vertical="center"/>
      <protection locked="0"/>
    </xf>
    <xf numFmtId="0" fontId="25" fillId="0" borderId="0" xfId="0" applyFont="1" applyAlignment="1" applyProtection="1">
      <protection locked="0"/>
    </xf>
    <xf numFmtId="0" fontId="25" fillId="0" borderId="0" xfId="0" applyFont="1" applyProtection="1">
      <alignment vertical="center"/>
      <protection locked="0"/>
    </xf>
    <xf numFmtId="0" fontId="22" fillId="0" borderId="0" xfId="0" applyFont="1" applyProtection="1">
      <alignment vertical="center"/>
      <protection locked="0"/>
    </xf>
    <xf numFmtId="0" fontId="25" fillId="0" borderId="1" xfId="0" applyFont="1" applyBorder="1" applyAlignment="1" applyProtection="1">
      <alignment horizontal="center" vertical="center"/>
      <protection locked="0"/>
    </xf>
    <xf numFmtId="0" fontId="7" fillId="0" borderId="11" xfId="0" applyFont="1" applyBorder="1" applyProtection="1">
      <alignment vertical="center"/>
      <protection locked="0"/>
    </xf>
    <xf numFmtId="0" fontId="39" fillId="0" borderId="0" xfId="0" applyFont="1" applyAlignment="1">
      <alignment horizontal="left" vertical="center"/>
    </xf>
    <xf numFmtId="38" fontId="7" fillId="0" borderId="0" xfId="1" applyFont="1" applyProtection="1">
      <alignment vertical="center"/>
    </xf>
    <xf numFmtId="0" fontId="7" fillId="5" borderId="0" xfId="0" applyFont="1" applyFill="1" applyAlignment="1" applyProtection="1">
      <alignment horizontal="center" vertical="center" shrinkToFit="1"/>
      <protection locked="0"/>
    </xf>
    <xf numFmtId="0" fontId="14" fillId="6" borderId="38" xfId="0" applyFont="1" applyFill="1" applyBorder="1" applyAlignment="1" applyProtection="1">
      <alignment horizontal="left" vertical="center" indent="1"/>
      <protection locked="0"/>
    </xf>
    <xf numFmtId="0" fontId="14" fillId="6" borderId="37" xfId="0" applyFont="1" applyFill="1" applyBorder="1" applyAlignment="1" applyProtection="1">
      <alignment horizontal="left" vertical="center" indent="1"/>
      <protection locked="0"/>
    </xf>
    <xf numFmtId="0" fontId="14" fillId="6" borderId="39" xfId="0" applyFont="1" applyFill="1" applyBorder="1" applyAlignment="1" applyProtection="1">
      <alignment horizontal="left" vertical="center" indent="1"/>
      <protection locked="0"/>
    </xf>
    <xf numFmtId="49" fontId="7" fillId="4" borderId="26" xfId="0" applyNumberFormat="1" applyFont="1" applyFill="1" applyBorder="1" applyAlignment="1" applyProtection="1">
      <alignment horizontal="center" vertical="center"/>
      <protection locked="0"/>
    </xf>
    <xf numFmtId="49" fontId="7" fillId="4" borderId="27" xfId="0" applyNumberFormat="1" applyFont="1" applyFill="1" applyBorder="1" applyAlignment="1" applyProtection="1">
      <alignment horizontal="center" vertical="center"/>
      <protection locked="0"/>
    </xf>
    <xf numFmtId="49" fontId="7" fillId="4" borderId="28" xfId="0" applyNumberFormat="1" applyFont="1" applyFill="1" applyBorder="1" applyAlignment="1" applyProtection="1">
      <alignment horizontal="center" vertical="center"/>
      <protection locked="0"/>
    </xf>
    <xf numFmtId="49" fontId="7" fillId="4" borderId="36" xfId="0" applyNumberFormat="1" applyFont="1" applyFill="1" applyBorder="1" applyAlignment="1" applyProtection="1">
      <alignment horizontal="center" vertical="center"/>
      <protection locked="0"/>
    </xf>
    <xf numFmtId="49" fontId="7" fillId="4" borderId="41" xfId="0" applyNumberFormat="1" applyFont="1" applyFill="1" applyBorder="1" applyAlignment="1" applyProtection="1">
      <alignment horizontal="center" vertical="center"/>
      <protection locked="0"/>
    </xf>
    <xf numFmtId="49" fontId="7" fillId="4" borderId="45" xfId="0" applyNumberFormat="1" applyFont="1" applyFill="1" applyBorder="1" applyAlignment="1" applyProtection="1">
      <alignment horizontal="center" vertical="center"/>
      <protection locked="0"/>
    </xf>
    <xf numFmtId="49" fontId="7" fillId="4" borderId="35" xfId="0" applyNumberFormat="1" applyFont="1" applyFill="1" applyBorder="1" applyAlignment="1" applyProtection="1">
      <alignment horizontal="center" vertical="center"/>
      <protection locked="0"/>
    </xf>
    <xf numFmtId="49" fontId="7" fillId="4" borderId="53" xfId="0" applyNumberFormat="1" applyFont="1" applyFill="1" applyBorder="1" applyAlignment="1" applyProtection="1">
      <alignment horizontal="center" vertical="center" wrapText="1"/>
      <protection locked="0"/>
    </xf>
    <xf numFmtId="49" fontId="7" fillId="4" borderId="50" xfId="0" applyNumberFormat="1" applyFont="1" applyFill="1" applyBorder="1" applyAlignment="1" applyProtection="1">
      <alignment horizontal="center" vertical="center" wrapText="1"/>
      <protection locked="0"/>
    </xf>
    <xf numFmtId="49" fontId="7" fillId="4" borderId="50" xfId="0" applyNumberFormat="1" applyFont="1" applyFill="1" applyBorder="1" applyAlignment="1" applyProtection="1">
      <alignment horizontal="center" vertical="center"/>
      <protection locked="0"/>
    </xf>
    <xf numFmtId="49" fontId="7" fillId="4" borderId="51" xfId="0" applyNumberFormat="1" applyFont="1" applyFill="1" applyBorder="1" applyAlignment="1" applyProtection="1">
      <alignment horizontal="center" vertical="center"/>
      <protection locked="0"/>
    </xf>
    <xf numFmtId="49" fontId="7" fillId="4" borderId="54" xfId="0" applyNumberFormat="1" applyFont="1" applyFill="1" applyBorder="1" applyAlignment="1" applyProtection="1">
      <alignment horizontal="center" vertical="center" wrapText="1"/>
      <protection locked="0"/>
    </xf>
    <xf numFmtId="49" fontId="7" fillId="4" borderId="45" xfId="0" applyNumberFormat="1" applyFont="1" applyFill="1" applyBorder="1" applyAlignment="1" applyProtection="1">
      <alignment horizontal="center" vertical="center" wrapText="1"/>
      <protection locked="0"/>
    </xf>
    <xf numFmtId="49" fontId="7" fillId="4" borderId="52" xfId="0" applyNumberFormat="1" applyFont="1" applyFill="1" applyBorder="1" applyAlignment="1" applyProtection="1">
      <alignment horizontal="center" vertical="center"/>
      <protection locked="0"/>
    </xf>
    <xf numFmtId="0" fontId="40" fillId="0" borderId="0" xfId="0" applyFont="1" applyAlignment="1">
      <alignment horizontal="left" vertical="center"/>
    </xf>
    <xf numFmtId="38" fontId="41" fillId="2" borderId="1" xfId="1" applyFont="1" applyFill="1" applyBorder="1" applyAlignment="1">
      <alignment horizontal="center" vertical="center" wrapText="1"/>
    </xf>
    <xf numFmtId="38" fontId="41" fillId="2" borderId="1" xfId="1" applyFont="1" applyFill="1" applyBorder="1" applyAlignment="1">
      <alignment horizontal="right" vertical="center"/>
    </xf>
    <xf numFmtId="38" fontId="41" fillId="2" borderId="14" xfId="1" applyFont="1" applyFill="1" applyBorder="1" applyAlignment="1">
      <alignment horizontal="right" vertical="center" wrapText="1"/>
    </xf>
    <xf numFmtId="38" fontId="41" fillId="2" borderId="5" xfId="1" applyFont="1" applyFill="1" applyBorder="1" applyAlignment="1">
      <alignment horizontal="right" vertical="center"/>
    </xf>
    <xf numFmtId="38" fontId="41" fillId="2" borderId="14" xfId="1" applyFont="1" applyFill="1" applyBorder="1" applyAlignment="1">
      <alignment horizontal="right" vertical="center"/>
    </xf>
    <xf numFmtId="0" fontId="25" fillId="0" borderId="19" xfId="0" applyFont="1" applyBorder="1">
      <alignment vertical="center"/>
    </xf>
    <xf numFmtId="0" fontId="0" fillId="0" borderId="1" xfId="0" applyBorder="1">
      <alignment vertical="center"/>
    </xf>
    <xf numFmtId="0" fontId="0" fillId="0" borderId="0" xfId="0" applyAlignment="1">
      <alignment vertical="center" wrapText="1"/>
    </xf>
    <xf numFmtId="0" fontId="0" fillId="7" borderId="1" xfId="0" applyFill="1" applyBorder="1" applyProtection="1">
      <alignment vertical="center"/>
      <protection locked="0"/>
    </xf>
    <xf numFmtId="0" fontId="0" fillId="5" borderId="1" xfId="0" applyFill="1" applyBorder="1" applyAlignment="1">
      <alignment horizontal="center" vertical="center"/>
    </xf>
    <xf numFmtId="176" fontId="41" fillId="0" borderId="11" xfId="0" quotePrefix="1" applyNumberFormat="1" applyFont="1" applyBorder="1" applyAlignment="1">
      <alignment horizontal="center" vertical="center"/>
    </xf>
    <xf numFmtId="0" fontId="41" fillId="0" borderId="20" xfId="0" applyFont="1" applyBorder="1" applyAlignment="1">
      <alignment horizontal="left" vertical="center" wrapText="1"/>
    </xf>
    <xf numFmtId="38" fontId="41" fillId="0" borderId="13" xfId="1" applyFont="1" applyBorder="1" applyAlignment="1">
      <alignment horizontal="right" vertical="center"/>
    </xf>
    <xf numFmtId="38" fontId="41" fillId="0" borderId="12" xfId="1" applyFont="1" applyBorder="1" applyAlignment="1">
      <alignment horizontal="right" vertical="center" wrapText="1"/>
    </xf>
    <xf numFmtId="38" fontId="41" fillId="0" borderId="12" xfId="1" applyFont="1" applyBorder="1" applyAlignment="1">
      <alignment horizontal="right" vertical="center"/>
    </xf>
    <xf numFmtId="38" fontId="41" fillId="0" borderId="81" xfId="1" applyFont="1" applyBorder="1" applyAlignment="1">
      <alignment horizontal="right" vertical="center"/>
    </xf>
    <xf numFmtId="38" fontId="41" fillId="0" borderId="58" xfId="1" applyFont="1" applyBorder="1" applyAlignment="1">
      <alignment horizontal="right" vertical="center" wrapText="1"/>
    </xf>
    <xf numFmtId="176" fontId="41" fillId="0" borderId="1" xfId="0" quotePrefix="1" applyNumberFormat="1" applyFont="1" applyBorder="1" applyAlignment="1">
      <alignment horizontal="center" vertical="center"/>
    </xf>
    <xf numFmtId="0" fontId="41" fillId="0" borderId="1" xfId="0" applyFont="1" applyBorder="1" applyAlignment="1">
      <alignment horizontal="left" vertical="center" wrapText="1"/>
    </xf>
    <xf numFmtId="38" fontId="41" fillId="0" borderId="11" xfId="1" applyFont="1" applyBorder="1" applyAlignment="1">
      <alignment horizontal="right" vertical="center"/>
    </xf>
    <xf numFmtId="38" fontId="41" fillId="0" borderId="79" xfId="1" applyFont="1" applyBorder="1" applyAlignment="1">
      <alignment horizontal="right" vertical="center"/>
    </xf>
    <xf numFmtId="0" fontId="43" fillId="0" borderId="1" xfId="0" applyFont="1" applyBorder="1" applyAlignment="1">
      <alignment vertical="center" wrapText="1"/>
    </xf>
    <xf numFmtId="0" fontId="45" fillId="0" borderId="1" xfId="0" applyFont="1" applyBorder="1" applyAlignment="1">
      <alignment vertical="center" wrapText="1"/>
    </xf>
    <xf numFmtId="0" fontId="10" fillId="0" borderId="0" xfId="0" applyFont="1" applyAlignment="1">
      <alignment horizontal="right" vertical="center" shrinkToFit="1"/>
    </xf>
    <xf numFmtId="0" fontId="7" fillId="5" borderId="0" xfId="0" applyFont="1" applyFill="1" applyAlignment="1">
      <alignment vertical="center" shrinkToFit="1"/>
    </xf>
    <xf numFmtId="0" fontId="7" fillId="5" borderId="0" xfId="0" applyFont="1" applyFill="1">
      <alignment vertical="center"/>
    </xf>
    <xf numFmtId="0" fontId="7" fillId="7" borderId="0" xfId="0" applyFont="1" applyFill="1">
      <alignment vertical="center"/>
    </xf>
    <xf numFmtId="0" fontId="7" fillId="7" borderId="17" xfId="0" applyFont="1" applyFill="1" applyBorder="1" applyAlignment="1">
      <alignment horizontal="left" vertical="center" wrapText="1"/>
    </xf>
    <xf numFmtId="0" fontId="28" fillId="0" borderId="22" xfId="0" applyFont="1" applyBorder="1" applyAlignment="1">
      <alignment vertical="center" wrapText="1"/>
    </xf>
    <xf numFmtId="0" fontId="28" fillId="0" borderId="1" xfId="0" applyFont="1" applyBorder="1" applyAlignment="1">
      <alignment vertical="center" wrapText="1"/>
    </xf>
    <xf numFmtId="0" fontId="28" fillId="0" borderId="22" xfId="0" applyFont="1" applyBorder="1">
      <alignment vertical="center"/>
    </xf>
    <xf numFmtId="0" fontId="30" fillId="0" borderId="19" xfId="0" applyFont="1" applyBorder="1">
      <alignment vertical="center"/>
    </xf>
    <xf numFmtId="0" fontId="28" fillId="0" borderId="0" xfId="0" applyFont="1">
      <alignment vertical="center"/>
    </xf>
    <xf numFmtId="0" fontId="28" fillId="0" borderId="21" xfId="0" applyFont="1" applyBorder="1">
      <alignment vertical="center"/>
    </xf>
    <xf numFmtId="0" fontId="28" fillId="0" borderId="17" xfId="0" applyFont="1" applyBorder="1">
      <alignment vertical="center"/>
    </xf>
    <xf numFmtId="0" fontId="30" fillId="0" borderId="20" xfId="0" applyFont="1" applyBorder="1" applyAlignment="1">
      <alignment horizontal="center" vertical="center"/>
    </xf>
    <xf numFmtId="0" fontId="27" fillId="0" borderId="0" xfId="0" applyFont="1" applyAlignment="1">
      <alignment horizontal="center" vertical="top"/>
    </xf>
    <xf numFmtId="0" fontId="23" fillId="0" borderId="1" xfId="0" applyFont="1" applyBorder="1">
      <alignment vertical="center"/>
    </xf>
    <xf numFmtId="0" fontId="25" fillId="0" borderId="1" xfId="0" applyFont="1" applyBorder="1" applyAlignment="1">
      <alignment horizontal="right" vertical="center"/>
    </xf>
    <xf numFmtId="0" fontId="25" fillId="0" borderId="61" xfId="0" applyFont="1" applyBorder="1" applyAlignment="1">
      <alignment horizontal="right" vertical="center"/>
    </xf>
    <xf numFmtId="0" fontId="25" fillId="0" borderId="11" xfId="0" applyFont="1" applyBorder="1" applyAlignment="1">
      <alignment horizontal="right" vertical="center"/>
    </xf>
    <xf numFmtId="0" fontId="47" fillId="0" borderId="0" xfId="0" applyFont="1">
      <alignment vertical="center"/>
    </xf>
    <xf numFmtId="0" fontId="8" fillId="0" borderId="0" xfId="0" applyFont="1" applyAlignment="1">
      <alignment horizontal="right" vertical="center"/>
    </xf>
    <xf numFmtId="0" fontId="9" fillId="0" borderId="0" xfId="0" applyFont="1" applyAlignment="1">
      <alignment horizontal="left" vertical="center"/>
    </xf>
    <xf numFmtId="0" fontId="7" fillId="5" borderId="17" xfId="0" applyFont="1" applyFill="1" applyBorder="1">
      <alignment vertical="center"/>
    </xf>
    <xf numFmtId="0" fontId="7" fillId="5" borderId="4" xfId="0" applyFont="1" applyFill="1" applyBorder="1">
      <alignment vertical="center"/>
    </xf>
    <xf numFmtId="38" fontId="41" fillId="8" borderId="58" xfId="1" applyFont="1" applyFill="1" applyBorder="1" applyAlignment="1">
      <alignment vertical="center" wrapText="1"/>
    </xf>
    <xf numFmtId="38" fontId="41" fillId="8" borderId="12" xfId="1" applyFont="1" applyFill="1" applyBorder="1" applyAlignment="1">
      <alignment vertical="center" wrapText="1"/>
    </xf>
    <xf numFmtId="38" fontId="41" fillId="8" borderId="11" xfId="1" applyFont="1" applyFill="1" applyBorder="1" applyAlignment="1">
      <alignment horizontal="right" vertical="center"/>
    </xf>
    <xf numFmtId="38" fontId="41" fillId="8" borderId="12" xfId="1" applyFont="1" applyFill="1" applyBorder="1" applyAlignment="1">
      <alignment horizontal="left" vertical="center" wrapText="1"/>
    </xf>
    <xf numFmtId="38" fontId="3" fillId="8" borderId="1" xfId="1" applyFont="1" applyFill="1" applyBorder="1" applyAlignment="1">
      <alignment horizontal="right" vertical="center"/>
    </xf>
    <xf numFmtId="38" fontId="3" fillId="8" borderId="14" xfId="1" applyFont="1" applyFill="1" applyBorder="1" applyAlignment="1">
      <alignment horizontal="center" vertical="center" wrapText="1"/>
    </xf>
    <xf numFmtId="41" fontId="41" fillId="0" borderId="12" xfId="1" applyNumberFormat="1" applyFont="1" applyBorder="1" applyAlignment="1">
      <alignment horizontal="right" vertical="center" wrapText="1"/>
    </xf>
    <xf numFmtId="0" fontId="7" fillId="7" borderId="0" xfId="0" applyFont="1" applyFill="1" applyProtection="1">
      <alignment vertical="center"/>
      <protection locked="0"/>
    </xf>
    <xf numFmtId="0" fontId="8" fillId="7" borderId="0" xfId="0" applyFont="1" applyFill="1" applyAlignment="1" applyProtection="1">
      <alignment horizontal="right" vertical="center"/>
      <protection locked="0"/>
    </xf>
    <xf numFmtId="0" fontId="48" fillId="0" borderId="1" xfId="0" applyFont="1" applyBorder="1" applyAlignment="1" applyProtection="1">
      <alignment horizontal="center" vertical="center"/>
      <protection locked="0"/>
    </xf>
    <xf numFmtId="0" fontId="49" fillId="0" borderId="0" xfId="0" applyFont="1">
      <alignment vertical="center"/>
    </xf>
    <xf numFmtId="0" fontId="25" fillId="0" borderId="17" xfId="0" applyFont="1" applyBorder="1" applyAlignment="1">
      <alignment horizontal="right" vertical="center"/>
    </xf>
    <xf numFmtId="0" fontId="25" fillId="0" borderId="19" xfId="0" applyFont="1" applyBorder="1" applyAlignment="1">
      <alignment horizontal="right" vertical="center"/>
    </xf>
    <xf numFmtId="0" fontId="44" fillId="7" borderId="1" xfId="0" applyFont="1" applyFill="1" applyBorder="1" applyAlignment="1" applyProtection="1">
      <alignment horizontal="center" vertical="center" wrapText="1"/>
      <protection locked="0"/>
    </xf>
    <xf numFmtId="0" fontId="47" fillId="0" borderId="1" xfId="0" applyFont="1" applyBorder="1">
      <alignment vertical="center"/>
    </xf>
    <xf numFmtId="0" fontId="47" fillId="7" borderId="1" xfId="0" applyFont="1" applyFill="1" applyBorder="1" applyProtection="1">
      <alignment vertical="center"/>
      <protection locked="0"/>
    </xf>
    <xf numFmtId="49" fontId="47" fillId="7" borderId="1" xfId="0" applyNumberFormat="1" applyFont="1" applyFill="1" applyBorder="1" applyProtection="1">
      <alignment vertical="center"/>
      <protection locked="0"/>
    </xf>
    <xf numFmtId="0" fontId="47" fillId="7" borderId="1" xfId="0" applyFont="1" applyFill="1" applyBorder="1" applyAlignment="1" applyProtection="1">
      <alignment horizontal="center" vertical="center"/>
      <protection locked="0"/>
    </xf>
    <xf numFmtId="0" fontId="42" fillId="7" borderId="1" xfId="0" applyFont="1" applyFill="1" applyBorder="1" applyAlignment="1" applyProtection="1">
      <alignment horizontal="center" vertical="center" wrapText="1"/>
      <protection locked="0"/>
    </xf>
    <xf numFmtId="0" fontId="23" fillId="0" borderId="0" xfId="0" applyFont="1" applyAlignment="1">
      <alignment horizontal="left" vertical="top"/>
    </xf>
    <xf numFmtId="0" fontId="23" fillId="0" borderId="0" xfId="0" applyFont="1" applyAlignment="1">
      <alignment horizontal="right" vertical="center"/>
    </xf>
    <xf numFmtId="0" fontId="23" fillId="0" borderId="0" xfId="0" applyFont="1" applyAlignment="1">
      <alignment horizontal="left" vertical="center"/>
    </xf>
    <xf numFmtId="38" fontId="0" fillId="0" borderId="0" xfId="1" applyFont="1">
      <alignment vertical="center"/>
    </xf>
    <xf numFmtId="38" fontId="47" fillId="7" borderId="1" xfId="1" applyFont="1" applyFill="1" applyBorder="1" applyProtection="1">
      <alignment vertical="center"/>
      <protection locked="0"/>
    </xf>
    <xf numFmtId="0" fontId="0" fillId="5" borderId="0" xfId="0" applyFill="1" applyAlignment="1">
      <alignment horizontal="center" vertical="center"/>
    </xf>
    <xf numFmtId="0" fontId="51" fillId="5" borderId="0" xfId="0" applyFont="1" applyFill="1" applyProtection="1">
      <alignment vertical="center"/>
      <protection locked="0"/>
    </xf>
    <xf numFmtId="0" fontId="47" fillId="9" borderId="1" xfId="0" applyFont="1" applyFill="1" applyBorder="1">
      <alignment vertical="center"/>
    </xf>
    <xf numFmtId="0" fontId="0" fillId="10" borderId="83" xfId="0" applyFill="1" applyBorder="1">
      <alignment vertical="center"/>
    </xf>
    <xf numFmtId="0" fontId="0" fillId="10" borderId="84" xfId="0" applyFill="1" applyBorder="1">
      <alignment vertical="center"/>
    </xf>
    <xf numFmtId="0" fontId="0" fillId="10" borderId="85" xfId="0" applyFill="1" applyBorder="1">
      <alignment vertical="center"/>
    </xf>
    <xf numFmtId="0" fontId="0" fillId="10" borderId="86" xfId="0" applyFill="1" applyBorder="1">
      <alignment vertical="center"/>
    </xf>
    <xf numFmtId="0" fontId="0" fillId="10" borderId="0" xfId="0" applyFill="1">
      <alignment vertical="center"/>
    </xf>
    <xf numFmtId="0" fontId="0" fillId="10" borderId="87" xfId="0" applyFill="1" applyBorder="1">
      <alignment vertical="center"/>
    </xf>
    <xf numFmtId="0" fontId="53" fillId="11" borderId="1" xfId="0" applyFont="1" applyFill="1" applyBorder="1" applyAlignment="1">
      <alignment horizontal="center" vertical="center"/>
    </xf>
    <xf numFmtId="0" fontId="0" fillId="10" borderId="0" xfId="0" applyFill="1" applyAlignment="1">
      <alignment horizontal="center" vertical="center"/>
    </xf>
    <xf numFmtId="0" fontId="54" fillId="12" borderId="1" xfId="0" applyFont="1" applyFill="1" applyBorder="1" applyAlignment="1">
      <alignment horizontal="center" vertical="center"/>
    </xf>
    <xf numFmtId="0" fontId="53" fillId="12" borderId="1" xfId="0" applyFont="1" applyFill="1" applyBorder="1" applyAlignment="1">
      <alignment horizontal="center" vertical="center"/>
    </xf>
    <xf numFmtId="0" fontId="55" fillId="7" borderId="1" xfId="0" applyFont="1" applyFill="1" applyBorder="1" applyAlignment="1" applyProtection="1">
      <alignment horizontal="center" vertical="center"/>
      <protection locked="0"/>
    </xf>
    <xf numFmtId="0" fontId="56" fillId="10" borderId="0" xfId="0" applyFont="1" applyFill="1" applyAlignment="1">
      <alignment horizontal="center" vertical="center"/>
    </xf>
    <xf numFmtId="0" fontId="0" fillId="10" borderId="88" xfId="0" applyFill="1" applyBorder="1">
      <alignment vertical="center"/>
    </xf>
    <xf numFmtId="0" fontId="0" fillId="10" borderId="89" xfId="0" applyFill="1" applyBorder="1">
      <alignment vertical="center"/>
    </xf>
    <xf numFmtId="0" fontId="0" fillId="10" borderId="90" xfId="0" applyFill="1" applyBorder="1">
      <alignment vertical="center"/>
    </xf>
    <xf numFmtId="0" fontId="12" fillId="0" borderId="0" xfId="0" applyFont="1" applyAlignment="1">
      <alignment horizontal="center" vertical="center"/>
    </xf>
    <xf numFmtId="38" fontId="7" fillId="0" borderId="0" xfId="1" applyFont="1" applyBorder="1">
      <alignment vertical="center"/>
    </xf>
    <xf numFmtId="0" fontId="57" fillId="0" borderId="0" xfId="0" applyFont="1" applyAlignment="1">
      <alignment vertical="center" wrapText="1"/>
    </xf>
    <xf numFmtId="0" fontId="57" fillId="0" borderId="0" xfId="0" applyFont="1" applyAlignment="1">
      <alignment horizontal="left" vertical="center" wrapText="1"/>
    </xf>
    <xf numFmtId="0" fontId="57" fillId="0" borderId="0" xfId="0" applyFont="1">
      <alignment vertical="center"/>
    </xf>
    <xf numFmtId="0" fontId="59" fillId="0" borderId="0" xfId="0" applyFont="1">
      <alignment vertical="center"/>
    </xf>
    <xf numFmtId="0" fontId="50" fillId="0" borderId="1" xfId="0" applyFont="1" applyBorder="1" applyAlignment="1">
      <alignment horizontal="center" vertical="center" shrinkToFit="1"/>
    </xf>
    <xf numFmtId="0" fontId="20" fillId="0" borderId="0" xfId="0" applyFont="1" applyAlignment="1">
      <alignment horizontal="center" vertical="center"/>
    </xf>
    <xf numFmtId="0" fontId="47" fillId="14" borderId="1" xfId="0" applyFont="1" applyFill="1" applyBorder="1">
      <alignment vertical="center"/>
    </xf>
    <xf numFmtId="0" fontId="31" fillId="0" borderId="18" xfId="0" applyFont="1" applyBorder="1">
      <alignment vertical="center"/>
    </xf>
    <xf numFmtId="0" fontId="47" fillId="0" borderId="19" xfId="0" applyFont="1" applyBorder="1">
      <alignment vertical="center"/>
    </xf>
    <xf numFmtId="0" fontId="47" fillId="0" borderId="6" xfId="0" applyFont="1" applyBorder="1">
      <alignment vertical="center"/>
    </xf>
    <xf numFmtId="0" fontId="31" fillId="0" borderId="22" xfId="0" applyFont="1" applyBorder="1">
      <alignment vertical="center"/>
    </xf>
    <xf numFmtId="0" fontId="47" fillId="0" borderId="0" xfId="0" applyFont="1" applyBorder="1">
      <alignment vertical="center"/>
    </xf>
    <xf numFmtId="0" fontId="47" fillId="0" borderId="21" xfId="0" applyFont="1" applyBorder="1">
      <alignment vertical="center"/>
    </xf>
    <xf numFmtId="0" fontId="31" fillId="0" borderId="0" xfId="0" applyFont="1" applyBorder="1">
      <alignment vertical="center"/>
    </xf>
    <xf numFmtId="0" fontId="0" fillId="0" borderId="20" xfId="0" applyBorder="1">
      <alignment vertical="center"/>
    </xf>
    <xf numFmtId="0" fontId="0" fillId="0" borderId="17" xfId="0" applyBorder="1">
      <alignment vertical="center"/>
    </xf>
    <xf numFmtId="0" fontId="0" fillId="0" borderId="13" xfId="0" applyBorder="1">
      <alignment vertical="center"/>
    </xf>
    <xf numFmtId="0" fontId="61" fillId="0" borderId="0" xfId="0" applyFont="1">
      <alignment vertical="center"/>
    </xf>
    <xf numFmtId="0" fontId="7" fillId="13" borderId="0" xfId="0" applyFont="1" applyFill="1" applyAlignment="1" applyProtection="1">
      <alignment horizontal="left" vertical="center"/>
      <protection locked="0"/>
    </xf>
    <xf numFmtId="0" fontId="7" fillId="13" borderId="0" xfId="0" applyFont="1" applyFill="1" applyProtection="1">
      <alignment vertical="center"/>
      <protection locked="0"/>
    </xf>
    <xf numFmtId="0" fontId="66" fillId="0" borderId="0" xfId="0" applyFont="1">
      <alignment vertical="center"/>
    </xf>
    <xf numFmtId="0" fontId="0" fillId="7" borderId="1" xfId="0" applyFill="1" applyBorder="1" applyAlignment="1" applyProtection="1">
      <alignment horizontal="center" vertical="center"/>
      <protection locked="0"/>
    </xf>
    <xf numFmtId="0" fontId="0" fillId="0" borderId="0" xfId="0" applyAlignment="1">
      <alignment horizontal="center" vertical="center"/>
    </xf>
    <xf numFmtId="177" fontId="14" fillId="0" borderId="4" xfId="0" applyNumberFormat="1" applyFont="1" applyBorder="1">
      <alignment vertical="center"/>
    </xf>
    <xf numFmtId="177" fontId="7" fillId="5" borderId="17" xfId="0" applyNumberFormat="1" applyFont="1" applyFill="1" applyBorder="1">
      <alignment vertical="center"/>
    </xf>
    <xf numFmtId="177" fontId="47" fillId="7" borderId="1" xfId="0" applyNumberFormat="1" applyFont="1" applyFill="1" applyBorder="1" applyProtection="1">
      <alignment vertical="center"/>
      <protection locked="0"/>
    </xf>
    <xf numFmtId="0" fontId="7" fillId="5" borderId="17" xfId="0" applyNumberFormat="1" applyFont="1" applyFill="1" applyBorder="1">
      <alignment vertical="center"/>
    </xf>
    <xf numFmtId="0" fontId="20" fillId="0" borderId="0" xfId="0" applyFont="1" applyAlignment="1">
      <alignment horizontal="center" vertical="center" shrinkToFit="1"/>
    </xf>
    <xf numFmtId="0" fontId="19" fillId="0" borderId="0" xfId="0" applyFont="1" applyAlignment="1">
      <alignment horizontal="left" vertical="top" wrapText="1"/>
    </xf>
    <xf numFmtId="0" fontId="19" fillId="0" borderId="0" xfId="0" applyFont="1" applyAlignment="1">
      <alignment horizontal="left" vertical="top"/>
    </xf>
    <xf numFmtId="0" fontId="66" fillId="0" borderId="0" xfId="0" applyFont="1" applyAlignment="1">
      <alignment horizontal="left" vertical="center" shrinkToFit="1"/>
    </xf>
    <xf numFmtId="0" fontId="46" fillId="0" borderId="1" xfId="0" applyFont="1" applyBorder="1" applyAlignment="1">
      <alignment horizontal="center" vertical="center"/>
    </xf>
    <xf numFmtId="0" fontId="45" fillId="0" borderId="1" xfId="0" applyFont="1" applyBorder="1" applyAlignment="1">
      <alignment horizontal="center" vertical="center" wrapText="1"/>
    </xf>
    <xf numFmtId="0" fontId="45" fillId="0" borderId="3" xfId="0" applyFont="1" applyBorder="1" applyAlignment="1">
      <alignment horizontal="center" vertical="center" wrapText="1"/>
    </xf>
    <xf numFmtId="38" fontId="45" fillId="0" borderId="1" xfId="1" applyFont="1" applyBorder="1" applyAlignment="1">
      <alignment horizontal="center" vertical="center"/>
    </xf>
    <xf numFmtId="0" fontId="45" fillId="0" borderId="3" xfId="0" applyFont="1" applyBorder="1" applyAlignment="1">
      <alignment horizontal="left" vertical="center"/>
    </xf>
    <xf numFmtId="0" fontId="45" fillId="0" borderId="4" xfId="0" applyFont="1" applyBorder="1" applyAlignment="1">
      <alignment horizontal="left" vertical="center"/>
    </xf>
    <xf numFmtId="0" fontId="45" fillId="0" borderId="5" xfId="0" applyFont="1" applyBorder="1" applyAlignment="1">
      <alignment horizontal="left" vertical="center"/>
    </xf>
    <xf numFmtId="0" fontId="45" fillId="0" borderId="1" xfId="0" applyFont="1" applyBorder="1" applyAlignment="1">
      <alignment horizontal="center" vertical="center"/>
    </xf>
    <xf numFmtId="0" fontId="45" fillId="0" borderId="2" xfId="0" applyFont="1" applyBorder="1" applyAlignment="1">
      <alignment horizontal="center" vertical="center"/>
    </xf>
    <xf numFmtId="0" fontId="45" fillId="0" borderId="11" xfId="0" applyFont="1" applyBorder="1" applyAlignment="1">
      <alignment horizontal="center" vertical="center"/>
    </xf>
    <xf numFmtId="38" fontId="45" fillId="0" borderId="2" xfId="1" applyFont="1" applyBorder="1" applyAlignment="1">
      <alignment horizontal="left" vertical="center" wrapText="1"/>
    </xf>
    <xf numFmtId="38" fontId="45" fillId="0" borderId="11" xfId="1" applyFont="1" applyBorder="1" applyAlignment="1">
      <alignment horizontal="left" vertical="center" wrapText="1"/>
    </xf>
    <xf numFmtId="0" fontId="45" fillId="0" borderId="1" xfId="0" applyFont="1" applyBorder="1" applyAlignment="1">
      <alignment horizontal="left" vertical="center" wrapText="1"/>
    </xf>
    <xf numFmtId="0" fontId="7" fillId="0" borderId="0" xfId="0" applyFont="1" applyAlignment="1">
      <alignment horizontal="left" vertical="center" indent="4"/>
    </xf>
    <xf numFmtId="0" fontId="42" fillId="0" borderId="19" xfId="0" applyFont="1" applyBorder="1" applyAlignment="1">
      <alignment horizontal="left" vertical="center"/>
    </xf>
    <xf numFmtId="0" fontId="38" fillId="0" borderId="0" xfId="0" applyFont="1" applyAlignment="1">
      <alignment horizontal="center" vertical="center" wrapText="1"/>
    </xf>
    <xf numFmtId="0" fontId="7" fillId="0" borderId="0" xfId="0" applyFont="1" applyAlignment="1">
      <alignment horizontal="left" vertical="center" wrapText="1" indent="1"/>
    </xf>
    <xf numFmtId="0" fontId="10" fillId="0" borderId="0" xfId="0" applyFont="1" applyAlignment="1">
      <alignment horizontal="right" vertical="center" shrinkToFit="1"/>
    </xf>
    <xf numFmtId="0" fontId="10" fillId="0" borderId="21" xfId="0" applyFont="1" applyBorder="1" applyAlignment="1">
      <alignment horizontal="right" vertical="center" shrinkToFit="1"/>
    </xf>
    <xf numFmtId="0" fontId="14" fillId="0" borderId="38" xfId="0" applyFont="1" applyBorder="1" applyAlignment="1" applyProtection="1">
      <alignment horizontal="left" vertical="center" indent="1"/>
      <protection locked="0"/>
    </xf>
    <xf numFmtId="0" fontId="14" fillId="0" borderId="37" xfId="0" applyFont="1" applyBorder="1" applyAlignment="1" applyProtection="1">
      <alignment horizontal="left" vertical="center" indent="1"/>
      <protection locked="0"/>
    </xf>
    <xf numFmtId="0" fontId="14" fillId="0" borderId="39" xfId="0" applyFont="1" applyBorder="1" applyAlignment="1" applyProtection="1">
      <alignment horizontal="left" vertical="center" indent="1"/>
      <protection locked="0"/>
    </xf>
    <xf numFmtId="0" fontId="18" fillId="0" borderId="0" xfId="0" applyFont="1" applyAlignment="1">
      <alignment horizontal="center" vertical="center"/>
    </xf>
    <xf numFmtId="0" fontId="7" fillId="0" borderId="0" xfId="0" applyFont="1" applyAlignment="1">
      <alignment horizontal="left" vertical="center"/>
    </xf>
    <xf numFmtId="0" fontId="14" fillId="0" borderId="42" xfId="0"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14" fillId="0" borderId="33" xfId="0" applyFont="1" applyBorder="1" applyAlignment="1" applyProtection="1">
      <alignment horizontal="left" vertical="center" indent="1"/>
      <protection locked="0"/>
    </xf>
    <xf numFmtId="0" fontId="14" fillId="0" borderId="34" xfId="0" applyFont="1" applyBorder="1" applyAlignment="1" applyProtection="1">
      <alignment horizontal="left" vertical="center" indent="1"/>
      <protection locked="0"/>
    </xf>
    <xf numFmtId="0" fontId="14" fillId="4" borderId="20" xfId="0" applyFont="1" applyFill="1" applyBorder="1" applyAlignment="1" applyProtection="1">
      <alignment horizontal="left" vertical="center"/>
      <protection locked="0"/>
    </xf>
    <xf numFmtId="0" fontId="14" fillId="4" borderId="17" xfId="0" applyFont="1" applyFill="1" applyBorder="1" applyAlignment="1" applyProtection="1">
      <alignment horizontal="left" vertical="center"/>
      <protection locked="0"/>
    </xf>
    <xf numFmtId="0" fontId="14" fillId="4" borderId="43" xfId="0" applyFont="1" applyFill="1" applyBorder="1" applyAlignment="1" applyProtection="1">
      <alignment horizontal="left" vertical="center"/>
      <protection locked="0"/>
    </xf>
    <xf numFmtId="0" fontId="14" fillId="4" borderId="47" xfId="0" applyFont="1" applyFill="1" applyBorder="1" applyAlignment="1" applyProtection="1">
      <alignment horizontal="left" vertical="center"/>
      <protection locked="0"/>
    </xf>
    <xf numFmtId="0" fontId="14" fillId="4" borderId="48" xfId="0" applyFont="1" applyFill="1" applyBorder="1" applyAlignment="1" applyProtection="1">
      <alignment horizontal="left" vertical="center"/>
      <protection locked="0"/>
    </xf>
    <xf numFmtId="0" fontId="14" fillId="4" borderId="49" xfId="0" applyFont="1" applyFill="1" applyBorder="1" applyAlignment="1" applyProtection="1">
      <alignment horizontal="left" vertical="center"/>
      <protection locked="0"/>
    </xf>
    <xf numFmtId="0" fontId="14" fillId="6" borderId="24" xfId="0" applyFont="1" applyFill="1" applyBorder="1" applyAlignment="1" applyProtection="1">
      <alignment horizontal="left" vertical="center" indent="1"/>
      <protection locked="0"/>
    </xf>
    <xf numFmtId="0" fontId="14" fillId="6" borderId="25" xfId="0" applyFont="1" applyFill="1" applyBorder="1" applyAlignment="1" applyProtection="1">
      <alignment horizontal="left" vertical="center" indent="1"/>
      <protection locked="0"/>
    </xf>
    <xf numFmtId="0" fontId="14" fillId="6" borderId="23" xfId="0" applyFont="1" applyFill="1" applyBorder="1" applyAlignment="1" applyProtection="1">
      <alignment horizontal="left" vertical="center" indent="1"/>
      <protection locked="0"/>
    </xf>
    <xf numFmtId="0" fontId="14" fillId="0" borderId="24" xfId="0" applyFont="1" applyBorder="1" applyAlignment="1" applyProtection="1">
      <alignment horizontal="left" vertical="center" indent="1"/>
      <protection locked="0"/>
    </xf>
    <xf numFmtId="0" fontId="14" fillId="0" borderId="25" xfId="0" applyFont="1" applyBorder="1" applyAlignment="1" applyProtection="1">
      <alignment horizontal="left" vertical="center" indent="1"/>
      <protection locked="0"/>
    </xf>
    <xf numFmtId="0" fontId="14" fillId="0" borderId="23" xfId="0" applyFont="1" applyBorder="1" applyAlignment="1" applyProtection="1">
      <alignment horizontal="left" vertical="center" indent="1"/>
      <protection locked="0"/>
    </xf>
    <xf numFmtId="0" fontId="13" fillId="0" borderId="24" xfId="0" applyFont="1" applyBorder="1" applyAlignment="1" applyProtection="1">
      <alignment horizontal="left" vertical="center" wrapText="1" indent="1"/>
      <protection locked="0"/>
    </xf>
    <xf numFmtId="0" fontId="13" fillId="0" borderId="23" xfId="0" applyFont="1" applyBorder="1" applyAlignment="1" applyProtection="1">
      <alignment horizontal="left" vertical="center" wrapText="1" indent="1"/>
      <protection locked="0"/>
    </xf>
    <xf numFmtId="0" fontId="7" fillId="4" borderId="24" xfId="0" applyFont="1" applyFill="1" applyBorder="1" applyAlignment="1" applyProtection="1">
      <alignment horizontal="left" vertical="center" indent="1"/>
      <protection locked="0"/>
    </xf>
    <xf numFmtId="0" fontId="7" fillId="4" borderId="25" xfId="0" applyFont="1" applyFill="1" applyBorder="1" applyAlignment="1" applyProtection="1">
      <alignment horizontal="left" vertical="center" indent="1"/>
      <protection locked="0"/>
    </xf>
    <xf numFmtId="0" fontId="7" fillId="4" borderId="23" xfId="0" applyFont="1" applyFill="1" applyBorder="1" applyAlignment="1" applyProtection="1">
      <alignment horizontal="left" vertical="center" indent="1"/>
      <protection locked="0"/>
    </xf>
    <xf numFmtId="0" fontId="9" fillId="0" borderId="0" xfId="0" applyFont="1" applyAlignment="1">
      <alignment horizontal="center" vertical="center" wrapText="1"/>
    </xf>
    <xf numFmtId="38" fontId="7" fillId="5" borderId="57" xfId="1" applyFont="1" applyFill="1" applyBorder="1" applyAlignment="1" applyProtection="1">
      <alignment horizontal="center" vertical="center"/>
    </xf>
    <xf numFmtId="38" fontId="7" fillId="5" borderId="48" xfId="1" applyFont="1" applyFill="1" applyBorder="1" applyAlignment="1" applyProtection="1">
      <alignment horizontal="center" vertical="center"/>
    </xf>
    <xf numFmtId="38" fontId="7" fillId="5" borderId="54" xfId="1" applyFont="1" applyFill="1" applyBorder="1" applyAlignment="1" applyProtection="1">
      <alignment horizontal="center" vertical="center"/>
    </xf>
    <xf numFmtId="40" fontId="7" fillId="3" borderId="47" xfId="1" applyNumberFormat="1" applyFont="1" applyFill="1" applyBorder="1" applyAlignment="1" applyProtection="1">
      <alignment horizontal="center" vertical="center"/>
    </xf>
    <xf numFmtId="40" fontId="7" fillId="3" borderId="48" xfId="1" applyNumberFormat="1" applyFont="1" applyFill="1" applyBorder="1" applyAlignment="1" applyProtection="1">
      <alignment horizontal="center" vertical="center"/>
    </xf>
    <xf numFmtId="40" fontId="7" fillId="3" borderId="49" xfId="1" applyNumberFormat="1" applyFont="1" applyFill="1" applyBorder="1" applyAlignment="1" applyProtection="1">
      <alignment horizontal="center" vertical="center"/>
    </xf>
    <xf numFmtId="0" fontId="11" fillId="0" borderId="38" xfId="0" applyFont="1" applyBorder="1" applyAlignment="1">
      <alignment horizontal="center" vertical="center" wrapText="1"/>
    </xf>
    <xf numFmtId="0" fontId="11" fillId="0" borderId="37" xfId="0" applyFont="1" applyBorder="1" applyAlignment="1">
      <alignment horizontal="center" vertical="center"/>
    </xf>
    <xf numFmtId="0" fontId="11" fillId="0" borderId="55" xfId="0" applyFont="1" applyBorder="1" applyAlignment="1">
      <alignment horizontal="center" vertical="center"/>
    </xf>
    <xf numFmtId="0" fontId="11" fillId="0" borderId="56" xfId="0" applyFont="1" applyBorder="1" applyAlignment="1">
      <alignment horizontal="center" vertical="center"/>
    </xf>
    <xf numFmtId="0" fontId="11" fillId="0" borderId="17" xfId="0" applyFont="1" applyBorder="1" applyAlignment="1">
      <alignment horizontal="center" vertical="center"/>
    </xf>
    <xf numFmtId="0" fontId="11" fillId="0" borderId="13" xfId="0" applyFont="1" applyBorder="1" applyAlignment="1">
      <alignment horizontal="center" vertical="center"/>
    </xf>
    <xf numFmtId="0" fontId="7" fillId="0" borderId="46" xfId="0" applyFont="1" applyBorder="1" applyAlignment="1">
      <alignment horizontal="center" vertical="center" wrapText="1"/>
    </xf>
    <xf numFmtId="0" fontId="7" fillId="0" borderId="37" xfId="0" applyFont="1" applyBorder="1" applyAlignment="1">
      <alignment horizontal="center" vertical="center"/>
    </xf>
    <xf numFmtId="0" fontId="7" fillId="0" borderId="39" xfId="0" applyFont="1" applyBorder="1" applyAlignment="1">
      <alignment horizontal="center" vertical="center"/>
    </xf>
    <xf numFmtId="0" fontId="7" fillId="0" borderId="20" xfId="0" applyFont="1" applyBorder="1" applyAlignment="1">
      <alignment horizontal="center" vertical="center"/>
    </xf>
    <xf numFmtId="0" fontId="7" fillId="0" borderId="17" xfId="0" applyFont="1" applyBorder="1" applyAlignment="1">
      <alignment horizontal="center" vertical="center"/>
    </xf>
    <xf numFmtId="0" fontId="7" fillId="0" borderId="43" xfId="0" applyFont="1" applyBorder="1" applyAlignment="1">
      <alignment horizontal="center" vertical="center"/>
    </xf>
    <xf numFmtId="38" fontId="7" fillId="0" borderId="17" xfId="1" applyFont="1" applyFill="1" applyBorder="1" applyAlignment="1" applyProtection="1">
      <alignment horizontal="center" vertical="center"/>
    </xf>
    <xf numFmtId="0" fontId="7" fillId="4" borderId="42" xfId="0" applyFont="1" applyFill="1" applyBorder="1" applyAlignment="1" applyProtection="1">
      <alignment horizontal="left" vertical="center" indent="1"/>
      <protection locked="0"/>
    </xf>
    <xf numFmtId="0" fontId="7" fillId="4" borderId="0" xfId="0" applyFont="1" applyFill="1" applyAlignment="1" applyProtection="1">
      <alignment horizontal="left" vertical="center" indent="1"/>
      <protection locked="0"/>
    </xf>
    <xf numFmtId="0" fontId="7" fillId="4" borderId="33" xfId="0" applyFont="1" applyFill="1" applyBorder="1" applyAlignment="1" applyProtection="1">
      <alignment horizontal="left" vertical="center" indent="1"/>
      <protection locked="0"/>
    </xf>
    <xf numFmtId="0" fontId="7" fillId="4" borderId="34" xfId="0" applyFont="1" applyFill="1" applyBorder="1" applyAlignment="1" applyProtection="1">
      <alignment horizontal="left" vertical="center" indent="1"/>
      <protection locked="0"/>
    </xf>
    <xf numFmtId="0" fontId="36" fillId="0" borderId="0" xfId="0" applyFont="1" applyAlignment="1">
      <alignment horizontal="left" vertical="center" indent="3"/>
    </xf>
    <xf numFmtId="0" fontId="7" fillId="4" borderId="46" xfId="0" applyFont="1" applyFill="1" applyBorder="1" applyAlignment="1" applyProtection="1">
      <alignment horizontal="center" vertical="center"/>
      <protection locked="0"/>
    </xf>
    <xf numFmtId="0" fontId="7" fillId="4" borderId="37" xfId="0" applyFont="1" applyFill="1" applyBorder="1" applyAlignment="1" applyProtection="1">
      <alignment horizontal="center" vertical="center"/>
      <protection locked="0"/>
    </xf>
    <xf numFmtId="0" fontId="7" fillId="4" borderId="39" xfId="0" applyFont="1" applyFill="1" applyBorder="1" applyAlignment="1" applyProtection="1">
      <alignment horizontal="center" vertical="center"/>
      <protection locked="0"/>
    </xf>
    <xf numFmtId="0" fontId="7" fillId="4" borderId="41" xfId="0" applyFont="1" applyFill="1" applyBorder="1" applyAlignment="1" applyProtection="1">
      <alignment horizontal="center" vertical="center"/>
      <protection locked="0"/>
    </xf>
    <xf numFmtId="0" fontId="7" fillId="4" borderId="34" xfId="0" applyFont="1" applyFill="1" applyBorder="1" applyAlignment="1" applyProtection="1">
      <alignment horizontal="center" vertical="center"/>
      <protection locked="0"/>
    </xf>
    <xf numFmtId="0" fontId="7" fillId="4" borderId="35" xfId="0" applyFont="1" applyFill="1" applyBorder="1" applyAlignment="1" applyProtection="1">
      <alignment horizontal="center" vertical="center"/>
      <protection locked="0"/>
    </xf>
    <xf numFmtId="0" fontId="13" fillId="0" borderId="38" xfId="0" applyFont="1" applyBorder="1" applyAlignment="1" applyProtection="1">
      <alignment horizontal="left" vertical="center" indent="1"/>
      <protection locked="0"/>
    </xf>
    <xf numFmtId="0" fontId="13" fillId="0" borderId="37" xfId="0" applyFont="1" applyBorder="1" applyAlignment="1" applyProtection="1">
      <alignment horizontal="left" vertical="center" indent="1"/>
      <protection locked="0"/>
    </xf>
    <xf numFmtId="0" fontId="13" fillId="0" borderId="33" xfId="0" applyFont="1" applyBorder="1" applyAlignment="1" applyProtection="1">
      <alignment horizontal="left" vertical="center" indent="1"/>
      <protection locked="0"/>
    </xf>
    <xf numFmtId="0" fontId="13" fillId="0" borderId="34" xfId="0" applyFont="1" applyBorder="1" applyAlignment="1" applyProtection="1">
      <alignment horizontal="left" vertical="center" indent="1"/>
      <protection locked="0"/>
    </xf>
    <xf numFmtId="0" fontId="7" fillId="4" borderId="47" xfId="0" applyFont="1" applyFill="1" applyBorder="1" applyAlignment="1" applyProtection="1">
      <alignment horizontal="left" vertical="center"/>
      <protection locked="0"/>
    </xf>
    <xf numFmtId="0" fontId="7" fillId="4" borderId="48" xfId="0" applyFont="1" applyFill="1" applyBorder="1" applyAlignment="1" applyProtection="1">
      <alignment horizontal="left" vertical="center"/>
      <protection locked="0"/>
    </xf>
    <xf numFmtId="0" fontId="7" fillId="4" borderId="49" xfId="0" applyFont="1" applyFill="1" applyBorder="1" applyAlignment="1" applyProtection="1">
      <alignment horizontal="left" vertical="center"/>
      <protection locked="0"/>
    </xf>
    <xf numFmtId="0" fontId="14" fillId="4" borderId="40" xfId="0" applyFont="1" applyFill="1" applyBorder="1" applyAlignment="1" applyProtection="1">
      <alignment horizontal="left" vertical="center"/>
      <protection locked="0"/>
    </xf>
    <xf numFmtId="0" fontId="14" fillId="4" borderId="30" xfId="0" applyFont="1" applyFill="1" applyBorder="1" applyAlignment="1" applyProtection="1">
      <alignment horizontal="left" vertical="center"/>
      <protection locked="0"/>
    </xf>
    <xf numFmtId="0" fontId="14" fillId="4" borderId="31" xfId="0" applyFont="1" applyFill="1" applyBorder="1" applyAlignment="1" applyProtection="1">
      <alignment horizontal="left" vertical="center"/>
      <protection locked="0"/>
    </xf>
    <xf numFmtId="0" fontId="7" fillId="5" borderId="1" xfId="0" applyFont="1" applyFill="1" applyBorder="1" applyAlignment="1" applyProtection="1">
      <alignment horizontal="center" vertical="center" shrinkToFit="1"/>
      <protection locked="0"/>
    </xf>
    <xf numFmtId="0" fontId="7" fillId="5" borderId="2" xfId="0" applyFont="1" applyFill="1" applyBorder="1" applyAlignment="1" applyProtection="1">
      <alignment horizontal="center" vertical="center"/>
      <protection locked="0"/>
    </xf>
    <xf numFmtId="0" fontId="7" fillId="5" borderId="11" xfId="0" applyFont="1" applyFill="1" applyBorder="1" applyAlignment="1" applyProtection="1">
      <alignment horizontal="center" vertical="center"/>
      <protection locked="0"/>
    </xf>
    <xf numFmtId="0" fontId="9" fillId="0" borderId="0" xfId="0" applyFont="1" applyAlignment="1">
      <alignment horizontal="left" vertical="center" wrapText="1" indent="1"/>
    </xf>
    <xf numFmtId="0" fontId="27" fillId="0" borderId="29" xfId="0" applyFont="1" applyBorder="1" applyAlignment="1">
      <alignment horizontal="left" vertical="center" wrapText="1"/>
    </xf>
    <xf numFmtId="0" fontId="27" fillId="0" borderId="30" xfId="0" applyFont="1" applyBorder="1" applyAlignment="1">
      <alignment horizontal="left" vertical="center" wrapText="1"/>
    </xf>
    <xf numFmtId="0" fontId="27" fillId="0" borderId="31" xfId="0" applyFont="1" applyBorder="1" applyAlignment="1">
      <alignment horizontal="left" vertical="center" wrapText="1"/>
    </xf>
    <xf numFmtId="0" fontId="27" fillId="0" borderId="29" xfId="0" applyFont="1" applyBorder="1" applyAlignment="1">
      <alignment horizontal="center" vertical="center"/>
    </xf>
    <xf numFmtId="0" fontId="27" fillId="0" borderId="31" xfId="0" applyFont="1" applyBorder="1" applyAlignment="1">
      <alignment horizontal="center" vertical="center"/>
    </xf>
    <xf numFmtId="0" fontId="27" fillId="0" borderId="64" xfId="0" applyFont="1" applyBorder="1" applyAlignment="1">
      <alignment horizontal="center" vertical="center"/>
    </xf>
    <xf numFmtId="0" fontId="27" fillId="0" borderId="65" xfId="0" applyFont="1" applyBorder="1" applyAlignment="1">
      <alignment horizontal="center" vertical="center"/>
    </xf>
    <xf numFmtId="0" fontId="24" fillId="0" borderId="0" xfId="0" applyFont="1" applyAlignment="1">
      <alignment horizontal="center" vertical="center"/>
    </xf>
    <xf numFmtId="0" fontId="25" fillId="0" borderId="17" xfId="0" applyFont="1" applyBorder="1" applyAlignment="1">
      <alignment horizontal="center"/>
    </xf>
    <xf numFmtId="0" fontId="25" fillId="0" borderId="3"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0" borderId="3" xfId="0" applyFont="1" applyBorder="1" applyAlignment="1">
      <alignment horizontal="center" vertical="center"/>
    </xf>
    <xf numFmtId="0" fontId="25" fillId="0" borderId="5" xfId="0" applyFont="1" applyBorder="1" applyAlignment="1">
      <alignment horizontal="center" vertical="center"/>
    </xf>
    <xf numFmtId="0" fontId="25" fillId="0" borderId="59" xfId="0" applyFont="1" applyBorder="1" applyAlignment="1">
      <alignment horizontal="center" vertical="center"/>
    </xf>
    <xf numFmtId="0" fontId="25" fillId="0" borderId="60" xfId="0" applyFont="1" applyBorder="1" applyAlignment="1">
      <alignment horizontal="center" vertical="center"/>
    </xf>
    <xf numFmtId="0" fontId="25" fillId="0" borderId="62" xfId="0" applyFont="1" applyBorder="1" applyAlignment="1">
      <alignment horizontal="center" vertical="center"/>
    </xf>
    <xf numFmtId="0" fontId="25" fillId="0" borderId="63" xfId="0" applyFont="1" applyBorder="1" applyAlignment="1">
      <alignment horizontal="center" vertical="center"/>
    </xf>
    <xf numFmtId="0" fontId="21" fillId="0" borderId="38" xfId="0" applyFont="1" applyBorder="1" applyAlignment="1">
      <alignment horizontal="left" vertical="center" wrapText="1"/>
    </xf>
    <xf numFmtId="0" fontId="21" fillId="0" borderId="37" xfId="0" applyFont="1" applyBorder="1" applyAlignment="1">
      <alignment horizontal="left" vertical="center" wrapText="1"/>
    </xf>
    <xf numFmtId="0" fontId="21" fillId="0" borderId="39" xfId="0" applyFont="1" applyBorder="1" applyAlignment="1">
      <alignment horizontal="left" vertical="center" wrapText="1"/>
    </xf>
    <xf numFmtId="0" fontId="21" fillId="0" borderId="42" xfId="0" applyFont="1" applyBorder="1" applyAlignment="1">
      <alignment horizontal="left" vertical="center" wrapText="1"/>
    </xf>
    <xf numFmtId="0" fontId="21" fillId="0" borderId="0" xfId="0" applyFont="1" applyAlignment="1">
      <alignment horizontal="left" vertical="center" wrapText="1"/>
    </xf>
    <xf numFmtId="0" fontId="21" fillId="0" borderId="32" xfId="0" applyFont="1" applyBorder="1" applyAlignment="1">
      <alignment horizontal="left" vertical="center" wrapText="1"/>
    </xf>
    <xf numFmtId="0" fontId="21" fillId="0" borderId="33" xfId="0" applyFont="1" applyBorder="1" applyAlignment="1">
      <alignment horizontal="left" vertical="center" wrapText="1"/>
    </xf>
    <xf numFmtId="0" fontId="21" fillId="0" borderId="34" xfId="0" applyFont="1" applyBorder="1" applyAlignment="1">
      <alignment horizontal="left" vertical="center" wrapText="1"/>
    </xf>
    <xf numFmtId="0" fontId="21" fillId="0" borderId="35" xfId="0" applyFont="1" applyBorder="1" applyAlignment="1">
      <alignment horizontal="left" vertical="center" wrapText="1"/>
    </xf>
    <xf numFmtId="0" fontId="26" fillId="0" borderId="24" xfId="0" applyFont="1" applyBorder="1" applyAlignment="1">
      <alignment horizontal="center" vertical="center"/>
    </xf>
    <xf numFmtId="0" fontId="26" fillId="0" borderId="25" xfId="0" applyFont="1" applyBorder="1" applyAlignment="1">
      <alignment horizontal="center" vertical="center"/>
    </xf>
    <xf numFmtId="0" fontId="26" fillId="0" borderId="23" xfId="0" applyFont="1" applyBorder="1" applyAlignment="1">
      <alignment horizontal="center" vertical="center"/>
    </xf>
    <xf numFmtId="0" fontId="26" fillId="0" borderId="24"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3" xfId="0" applyFont="1" applyBorder="1" applyAlignment="1">
      <alignment horizontal="center" vertical="center" wrapText="1"/>
    </xf>
    <xf numFmtId="0" fontId="50" fillId="0" borderId="3" xfId="0" applyFont="1" applyBorder="1" applyAlignment="1">
      <alignment horizontal="left" vertical="center"/>
    </xf>
    <xf numFmtId="0" fontId="50" fillId="0" borderId="4" xfId="0" applyFont="1" applyBorder="1" applyAlignment="1">
      <alignment horizontal="left" vertical="center"/>
    </xf>
    <xf numFmtId="0" fontId="50" fillId="0" borderId="5" xfId="0" applyFont="1" applyBorder="1" applyAlignment="1">
      <alignment horizontal="left" vertical="center"/>
    </xf>
    <xf numFmtId="0" fontId="27" fillId="0" borderId="66" xfId="0" applyFont="1" applyBorder="1" applyAlignment="1">
      <alignment horizontal="left" vertical="center" wrapText="1"/>
    </xf>
    <xf numFmtId="0" fontId="27" fillId="0" borderId="4"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center" vertical="center"/>
    </xf>
    <xf numFmtId="0" fontId="27" fillId="0" borderId="3" xfId="0" applyFont="1" applyBorder="1" applyAlignment="1">
      <alignment horizontal="center" vertical="center"/>
    </xf>
    <xf numFmtId="0" fontId="27" fillId="0" borderId="69" xfId="0" applyFont="1" applyBorder="1" applyAlignment="1">
      <alignment horizontal="center" vertical="center"/>
    </xf>
    <xf numFmtId="0" fontId="26" fillId="0" borderId="68" xfId="0" applyFont="1" applyBorder="1" applyAlignment="1">
      <alignment horizontal="center" vertical="center"/>
    </xf>
    <xf numFmtId="0" fontId="26" fillId="0" borderId="3" xfId="0" applyFont="1" applyBorder="1" applyAlignment="1">
      <alignment horizontal="center" vertical="center"/>
    </xf>
    <xf numFmtId="0" fontId="26" fillId="0" borderId="69" xfId="0" applyFont="1" applyBorder="1" applyAlignment="1">
      <alignment horizontal="center" vertical="center"/>
    </xf>
    <xf numFmtId="0" fontId="23" fillId="0" borderId="1" xfId="0" applyFont="1" applyBorder="1" applyAlignment="1">
      <alignment horizontal="center" vertical="center"/>
    </xf>
    <xf numFmtId="0" fontId="28" fillId="0" borderId="18" xfId="0" applyFont="1" applyBorder="1" applyAlignment="1">
      <alignment horizontal="left" vertical="center" wrapText="1"/>
    </xf>
    <xf numFmtId="0" fontId="28" fillId="0" borderId="19" xfId="0" applyFont="1" applyBorder="1" applyAlignment="1">
      <alignment horizontal="left" vertical="center" wrapText="1"/>
    </xf>
    <xf numFmtId="0" fontId="28" fillId="0" borderId="6" xfId="0" applyFont="1" applyBorder="1" applyAlignment="1">
      <alignment horizontal="left" vertical="center" wrapText="1"/>
    </xf>
    <xf numFmtId="0" fontId="35" fillId="0" borderId="0" xfId="0" applyFont="1" applyAlignment="1">
      <alignment horizontal="left" vertical="center" wrapText="1"/>
    </xf>
    <xf numFmtId="0" fontId="35" fillId="0" borderId="21" xfId="0" applyFont="1" applyBorder="1" applyAlignment="1">
      <alignment horizontal="left" vertical="center" wrapText="1"/>
    </xf>
    <xf numFmtId="0" fontId="22" fillId="0" borderId="0" xfId="0" applyFont="1" applyAlignment="1">
      <alignment horizontal="left" vertical="top" wrapText="1"/>
    </xf>
    <xf numFmtId="0" fontId="27" fillId="0" borderId="57" xfId="0" applyFont="1" applyBorder="1" applyAlignment="1">
      <alignment horizontal="left" vertical="center" wrapText="1"/>
    </xf>
    <xf numFmtId="0" fontId="27" fillId="0" borderId="48" xfId="0" applyFont="1" applyBorder="1" applyAlignment="1">
      <alignment horizontal="left" vertical="center" wrapText="1"/>
    </xf>
    <xf numFmtId="0" fontId="27" fillId="0" borderId="49" xfId="0" applyFont="1" applyBorder="1" applyAlignment="1">
      <alignment horizontal="left" vertical="center" wrapText="1"/>
    </xf>
    <xf numFmtId="0" fontId="26" fillId="0" borderId="33" xfId="0" applyFont="1" applyBorder="1" applyAlignment="1">
      <alignment horizontal="center" vertical="center"/>
    </xf>
    <xf numFmtId="0" fontId="26" fillId="0" borderId="34" xfId="0" applyFont="1" applyBorder="1" applyAlignment="1">
      <alignment horizontal="center" vertical="center"/>
    </xf>
    <xf numFmtId="0" fontId="26" fillId="0" borderId="57" xfId="0" applyFont="1" applyBorder="1" applyAlignment="1">
      <alignment horizontal="center" vertical="center"/>
    </xf>
    <xf numFmtId="0" fontId="26" fillId="0" borderId="49" xfId="0" applyFont="1" applyBorder="1" applyAlignment="1">
      <alignment horizontal="center" vertical="center"/>
    </xf>
    <xf numFmtId="38" fontId="6" fillId="0" borderId="0" xfId="1" applyFont="1" applyFill="1" applyBorder="1" applyAlignment="1">
      <alignment horizontal="left" vertical="top" wrapText="1"/>
    </xf>
    <xf numFmtId="38" fontId="4" fillId="0" borderId="0" xfId="1" applyFont="1" applyFill="1" applyBorder="1" applyAlignment="1">
      <alignment horizontal="left" vertical="top" wrapText="1"/>
    </xf>
    <xf numFmtId="0" fontId="3" fillId="2" borderId="2"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8" xfId="0" applyFont="1" applyFill="1" applyBorder="1" applyAlignment="1">
      <alignment horizontal="center" vertical="center"/>
    </xf>
    <xf numFmtId="38" fontId="3" fillId="2" borderId="3" xfId="1" applyFont="1" applyFill="1" applyBorder="1" applyAlignment="1">
      <alignment horizontal="center" vertical="center"/>
    </xf>
    <xf numFmtId="38" fontId="3" fillId="2" borderId="4" xfId="1" applyFont="1" applyFill="1" applyBorder="1" applyAlignment="1">
      <alignment horizontal="center" vertical="center"/>
    </xf>
    <xf numFmtId="38" fontId="3" fillId="2" borderId="6" xfId="1" applyFont="1" applyFill="1" applyBorder="1" applyAlignment="1">
      <alignment horizontal="center" vertical="center"/>
    </xf>
    <xf numFmtId="38" fontId="3" fillId="2" borderId="78" xfId="1" applyFont="1" applyFill="1" applyBorder="1" applyAlignment="1">
      <alignment horizontal="center" vertical="center" wrapText="1"/>
    </xf>
    <xf numFmtId="0" fontId="1" fillId="0" borderId="79" xfId="0" applyFont="1" applyBorder="1" applyAlignment="1">
      <alignment horizontal="center" vertical="center"/>
    </xf>
    <xf numFmtId="0" fontId="1" fillId="0" borderId="80" xfId="0" applyFont="1" applyBorder="1" applyAlignment="1">
      <alignment horizontal="center" vertical="center"/>
    </xf>
    <xf numFmtId="0" fontId="3" fillId="2" borderId="2" xfId="0" applyFont="1" applyFill="1" applyBorder="1" applyAlignment="1">
      <alignment horizontal="center" vertical="center" wrapText="1"/>
    </xf>
    <xf numFmtId="0" fontId="3" fillId="2" borderId="8" xfId="0" applyFont="1" applyFill="1" applyBorder="1" applyAlignment="1">
      <alignment horizontal="center" vertical="center" wrapText="1"/>
    </xf>
    <xf numFmtId="38" fontId="3" fillId="2" borderId="3" xfId="1" applyFont="1" applyFill="1" applyBorder="1" applyAlignment="1">
      <alignment horizontal="center" vertical="center" wrapText="1"/>
    </xf>
    <xf numFmtId="38" fontId="3" fillId="2" borderId="6" xfId="1" applyFont="1" applyFill="1" applyBorder="1" applyAlignment="1">
      <alignment horizontal="center" vertical="center" wrapText="1"/>
    </xf>
    <xf numFmtId="38" fontId="3" fillId="2" borderId="16" xfId="1" applyFont="1" applyFill="1" applyBorder="1" applyAlignment="1">
      <alignment horizontal="center" vertical="center" wrapText="1"/>
    </xf>
    <xf numFmtId="38" fontId="3" fillId="2" borderId="7" xfId="1" applyFont="1" applyFill="1" applyBorder="1" applyAlignment="1">
      <alignment horizontal="center" vertical="center" wrapText="1"/>
    </xf>
    <xf numFmtId="38" fontId="3" fillId="2" borderId="10" xfId="1" applyFont="1" applyFill="1" applyBorder="1" applyAlignment="1">
      <alignment horizontal="center" vertical="center" wrapText="1"/>
    </xf>
    <xf numFmtId="38" fontId="3" fillId="2" borderId="82" xfId="1" applyFont="1" applyFill="1" applyBorder="1" applyAlignment="1">
      <alignment horizontal="center" vertical="center" wrapText="1"/>
    </xf>
    <xf numFmtId="0" fontId="7" fillId="13" borderId="0" xfId="0" applyFont="1" applyFill="1" applyAlignment="1" applyProtection="1">
      <alignment horizontal="center" vertical="center"/>
      <protection locked="0"/>
    </xf>
    <xf numFmtId="0" fontId="7" fillId="13" borderId="17" xfId="0" applyFont="1" applyFill="1" applyBorder="1" applyAlignment="1" applyProtection="1">
      <alignment horizontal="center" vertical="center"/>
      <protection locked="0"/>
    </xf>
    <xf numFmtId="0" fontId="7" fillId="13" borderId="19" xfId="0" applyFont="1" applyFill="1" applyBorder="1" applyAlignment="1" applyProtection="1">
      <alignment horizontal="center" vertical="center"/>
      <protection locked="0"/>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6" xfId="0" applyFont="1" applyBorder="1" applyAlignment="1">
      <alignment horizontal="center" vertical="center"/>
    </xf>
    <xf numFmtId="0" fontId="7" fillId="0" borderId="13" xfId="0" applyFont="1" applyBorder="1" applyAlignment="1">
      <alignment horizontal="center" vertical="center"/>
    </xf>
    <xf numFmtId="0" fontId="7" fillId="0" borderId="0" xfId="0" applyFont="1" applyAlignment="1">
      <alignment horizontal="right" vertical="center" shrinkToFit="1"/>
    </xf>
    <xf numFmtId="0" fontId="57" fillId="0" borderId="0" xfId="0" applyFont="1" applyAlignment="1">
      <alignment horizontal="center" vertical="center" wrapText="1"/>
    </xf>
    <xf numFmtId="0" fontId="57" fillId="0" borderId="0" xfId="0" applyFont="1" applyAlignment="1">
      <alignment horizontal="left" vertical="top" wrapText="1"/>
    </xf>
    <xf numFmtId="0" fontId="57" fillId="0" borderId="0" xfId="0" applyFont="1" applyAlignment="1">
      <alignment horizontal="center" vertical="center"/>
    </xf>
    <xf numFmtId="0" fontId="34" fillId="0" borderId="0" xfId="0" applyFont="1" applyAlignment="1">
      <alignment horizontal="center" vertical="center" wrapText="1"/>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20" fillId="0" borderId="6" xfId="0" applyFont="1" applyBorder="1" applyAlignment="1">
      <alignment horizontal="center" vertical="center"/>
    </xf>
    <xf numFmtId="0" fontId="20" fillId="0" borderId="20" xfId="0" applyFont="1" applyBorder="1" applyAlignment="1">
      <alignment horizontal="center" vertical="center"/>
    </xf>
    <xf numFmtId="0" fontId="20" fillId="0" borderId="17" xfId="0" applyFont="1" applyBorder="1" applyAlignment="1">
      <alignment horizontal="center" vertical="center"/>
    </xf>
    <xf numFmtId="0" fontId="20" fillId="0" borderId="13" xfId="0" applyFont="1" applyBorder="1" applyAlignment="1">
      <alignment horizontal="center" vertical="center"/>
    </xf>
    <xf numFmtId="0" fontId="7" fillId="0" borderId="0" xfId="0" applyFont="1" applyAlignment="1">
      <alignment horizontal="left" vertical="center" wrapText="1"/>
    </xf>
    <xf numFmtId="0" fontId="32" fillId="0" borderId="0" xfId="0" applyFont="1" applyAlignment="1">
      <alignment horizontal="center" vertical="center" wrapText="1"/>
    </xf>
    <xf numFmtId="0" fontId="34" fillId="0" borderId="70" xfId="0" applyFont="1" applyBorder="1" applyAlignment="1">
      <alignment horizontal="left" vertical="center" wrapText="1"/>
    </xf>
    <xf numFmtId="0" fontId="34" fillId="0" borderId="71" xfId="0" applyFont="1" applyBorder="1" applyAlignment="1">
      <alignment horizontal="left" vertical="center" wrapText="1"/>
    </xf>
    <xf numFmtId="0" fontId="34" fillId="0" borderId="72" xfId="0" applyFont="1" applyBorder="1" applyAlignment="1">
      <alignment horizontal="left" vertical="center" wrapText="1"/>
    </xf>
    <xf numFmtId="0" fontId="34" fillId="0" borderId="73" xfId="0" applyFont="1" applyBorder="1" applyAlignment="1">
      <alignment horizontal="left" vertical="center" wrapText="1"/>
    </xf>
    <xf numFmtId="0" fontId="34" fillId="0" borderId="0" xfId="0" applyFont="1" applyAlignment="1">
      <alignment horizontal="left" vertical="center" wrapText="1"/>
    </xf>
    <xf numFmtId="0" fontId="34" fillId="0" borderId="74" xfId="0" applyFont="1" applyBorder="1" applyAlignment="1">
      <alignment horizontal="left" vertical="center" wrapText="1"/>
    </xf>
    <xf numFmtId="0" fontId="34" fillId="0" borderId="75" xfId="0" applyFont="1" applyBorder="1" applyAlignment="1">
      <alignment horizontal="left" vertical="center" wrapText="1"/>
    </xf>
    <xf numFmtId="0" fontId="34" fillId="0" borderId="76" xfId="0" applyFont="1" applyBorder="1" applyAlignment="1">
      <alignment horizontal="left" vertical="center" wrapText="1"/>
    </xf>
    <xf numFmtId="0" fontId="34" fillId="0" borderId="77" xfId="0" applyFont="1" applyBorder="1" applyAlignment="1">
      <alignment horizontal="left" vertical="center" wrapText="1"/>
    </xf>
    <xf numFmtId="0" fontId="17" fillId="0" borderId="0" xfId="0" applyFont="1" applyAlignment="1">
      <alignment horizontal="left" vertical="center"/>
    </xf>
  </cellXfs>
  <cellStyles count="2">
    <cellStyle name="桁区切り" xfId="1" builtinId="6"/>
    <cellStyle name="標準" xfId="0" builtinId="0"/>
  </cellStyles>
  <dxfs count="7">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auto="1"/>
      </font>
      <fill>
        <patternFill>
          <bgColor rgb="FFFFFF00"/>
        </patternFill>
      </fill>
    </dxf>
    <dxf>
      <font>
        <color theme="1"/>
      </font>
      <fill>
        <patternFill>
          <bgColor rgb="FFFF99FF"/>
        </patternFill>
      </fill>
    </dxf>
  </dxfs>
  <tableStyles count="0" defaultTableStyle="TableStyleMedium2" defaultPivotStyle="PivotStyleLight16"/>
  <colors>
    <mruColors>
      <color rgb="FF3333CC"/>
      <color rgb="FFFF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31749</xdr:colOff>
      <xdr:row>49</xdr:row>
      <xdr:rowOff>12700</xdr:rowOff>
    </xdr:from>
    <xdr:to>
      <xdr:col>7</xdr:col>
      <xdr:colOff>155216</xdr:colOff>
      <xdr:row>56</xdr:row>
      <xdr:rowOff>184150</xdr:rowOff>
    </xdr:to>
    <xdr:pic>
      <xdr:nvPicPr>
        <xdr:cNvPr id="2" name="図 1">
          <a:extLst>
            <a:ext uri="{FF2B5EF4-FFF2-40B4-BE49-F238E27FC236}">
              <a16:creationId xmlns:a16="http://schemas.microsoft.com/office/drawing/2014/main" id="{D498E850-02BB-429A-BF92-E9EDE3732374}"/>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1749" y="11283950"/>
          <a:ext cx="4035067" cy="1816100"/>
        </a:xfrm>
        <a:prstGeom prst="rect">
          <a:avLst/>
        </a:prstGeom>
        <a:ln>
          <a:solidFill>
            <a:schemeClr val="tx1"/>
          </a:solidFill>
        </a:ln>
      </xdr:spPr>
    </xdr:pic>
    <xdr:clientData/>
  </xdr:twoCellAnchor>
  <xdr:twoCellAnchor editAs="oneCell">
    <xdr:from>
      <xdr:col>0</xdr:col>
      <xdr:colOff>114300</xdr:colOff>
      <xdr:row>96</xdr:row>
      <xdr:rowOff>114328</xdr:rowOff>
    </xdr:from>
    <xdr:to>
      <xdr:col>6</xdr:col>
      <xdr:colOff>376863</xdr:colOff>
      <xdr:row>104</xdr:row>
      <xdr:rowOff>19049</xdr:rowOff>
    </xdr:to>
    <xdr:pic>
      <xdr:nvPicPr>
        <xdr:cNvPr id="3" name="図 2">
          <a:extLst>
            <a:ext uri="{FF2B5EF4-FFF2-40B4-BE49-F238E27FC236}">
              <a16:creationId xmlns:a16="http://schemas.microsoft.com/office/drawing/2014/main" id="{696B4F94-542A-4D7A-A258-250E6E10D2C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4300" y="21488428"/>
          <a:ext cx="3615363" cy="1250922"/>
        </a:xfrm>
        <a:prstGeom prst="rect">
          <a:avLst/>
        </a:prstGeom>
        <a:ln w="19050">
          <a:solidFill>
            <a:schemeClr val="tx1"/>
          </a:solidFill>
        </a:ln>
      </xdr:spPr>
    </xdr:pic>
    <xdr:clientData/>
  </xdr:twoCellAnchor>
  <xdr:twoCellAnchor editAs="oneCell">
    <xdr:from>
      <xdr:col>7</xdr:col>
      <xdr:colOff>17930</xdr:colOff>
      <xdr:row>94</xdr:row>
      <xdr:rowOff>131787</xdr:rowOff>
    </xdr:from>
    <xdr:to>
      <xdr:col>10</xdr:col>
      <xdr:colOff>330574</xdr:colOff>
      <xdr:row>104</xdr:row>
      <xdr:rowOff>92040</xdr:rowOff>
    </xdr:to>
    <xdr:pic>
      <xdr:nvPicPr>
        <xdr:cNvPr id="4" name="図 3">
          <a:extLst>
            <a:ext uri="{FF2B5EF4-FFF2-40B4-BE49-F238E27FC236}">
              <a16:creationId xmlns:a16="http://schemas.microsoft.com/office/drawing/2014/main" id="{6E218247-ED66-4B34-A63E-278FD00B3AF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3939989" y="26794316"/>
          <a:ext cx="1993526" cy="1768136"/>
        </a:xfrm>
        <a:prstGeom prst="rect">
          <a:avLst/>
        </a:prstGeom>
        <a:ln w="19050">
          <a:solidFill>
            <a:schemeClr val="tx1"/>
          </a:solidFill>
        </a:ln>
      </xdr:spPr>
    </xdr:pic>
    <xdr:clientData/>
  </xdr:twoCellAnchor>
  <xdr:twoCellAnchor>
    <xdr:from>
      <xdr:col>7</xdr:col>
      <xdr:colOff>96255</xdr:colOff>
      <xdr:row>96</xdr:row>
      <xdr:rowOff>37353</xdr:rowOff>
    </xdr:from>
    <xdr:to>
      <xdr:col>7</xdr:col>
      <xdr:colOff>415709</xdr:colOff>
      <xdr:row>105</xdr:row>
      <xdr:rowOff>44824</xdr:rowOff>
    </xdr:to>
    <xdr:sp macro="" textlink="">
      <xdr:nvSpPr>
        <xdr:cNvPr id="5" name="楕円 4">
          <a:extLst>
            <a:ext uri="{FF2B5EF4-FFF2-40B4-BE49-F238E27FC236}">
              <a16:creationId xmlns:a16="http://schemas.microsoft.com/office/drawing/2014/main" id="{4612A373-A130-4821-B973-C3F7F877952E}"/>
            </a:ext>
          </a:extLst>
        </xdr:cNvPr>
        <xdr:cNvSpPr/>
      </xdr:nvSpPr>
      <xdr:spPr>
        <a:xfrm>
          <a:off x="4018314" y="27163059"/>
          <a:ext cx="319454" cy="15015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366059</xdr:colOff>
      <xdr:row>96</xdr:row>
      <xdr:rowOff>37353</xdr:rowOff>
    </xdr:from>
    <xdr:to>
      <xdr:col>7</xdr:col>
      <xdr:colOff>255982</xdr:colOff>
      <xdr:row>99</xdr:row>
      <xdr:rowOff>37353</xdr:rowOff>
    </xdr:to>
    <xdr:cxnSp macro="">
      <xdr:nvCxnSpPr>
        <xdr:cNvPr id="6" name="直線矢印コネクタ 5">
          <a:extLst>
            <a:ext uri="{FF2B5EF4-FFF2-40B4-BE49-F238E27FC236}">
              <a16:creationId xmlns:a16="http://schemas.microsoft.com/office/drawing/2014/main" id="{02FC9BA7-9A6F-46CC-BE35-FA5BD2800BFE}"/>
            </a:ext>
          </a:extLst>
        </xdr:cNvPr>
        <xdr:cNvCxnSpPr>
          <a:stCxn id="5" idx="0"/>
        </xdr:cNvCxnSpPr>
      </xdr:nvCxnSpPr>
      <xdr:spPr>
        <a:xfrm flipH="1">
          <a:off x="2046941" y="27163059"/>
          <a:ext cx="2131100" cy="53788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292100</xdr:colOff>
      <xdr:row>49</xdr:row>
      <xdr:rowOff>215900</xdr:rowOff>
    </xdr:from>
    <xdr:to>
      <xdr:col>10</xdr:col>
      <xdr:colOff>425450</xdr:colOff>
      <xdr:row>53</xdr:row>
      <xdr:rowOff>203200</xdr:rowOff>
    </xdr:to>
    <xdr:sp macro="" textlink="">
      <xdr:nvSpPr>
        <xdr:cNvPr id="7" name="吹き出し: 四角形 6">
          <a:extLst>
            <a:ext uri="{FF2B5EF4-FFF2-40B4-BE49-F238E27FC236}">
              <a16:creationId xmlns:a16="http://schemas.microsoft.com/office/drawing/2014/main" id="{43337C09-8365-4ADA-9AC3-D0A947611C76}"/>
            </a:ext>
          </a:extLst>
        </xdr:cNvPr>
        <xdr:cNvSpPr/>
      </xdr:nvSpPr>
      <xdr:spPr>
        <a:xfrm>
          <a:off x="4203700" y="11487150"/>
          <a:ext cx="1809750" cy="927100"/>
        </a:xfrm>
        <a:prstGeom prst="wedgeRectCallout">
          <a:avLst>
            <a:gd name="adj1" fmla="val -55091"/>
            <a:gd name="adj2" fmla="val 8024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n-ea"/>
              <a:ea typeface="+mn-ea"/>
            </a:rPr>
            <a:t>確認いただきました申請に必要な情報を点線の枠内の水色のセルに御入力ください。</a:t>
          </a:r>
        </a:p>
      </xdr:txBody>
    </xdr:sp>
    <xdr:clientData/>
  </xdr:twoCellAnchor>
  <xdr:twoCellAnchor>
    <xdr:from>
      <xdr:col>0</xdr:col>
      <xdr:colOff>158750</xdr:colOff>
      <xdr:row>52</xdr:row>
      <xdr:rowOff>158750</xdr:rowOff>
    </xdr:from>
    <xdr:to>
      <xdr:col>7</xdr:col>
      <xdr:colOff>127000</xdr:colOff>
      <xdr:row>56</xdr:row>
      <xdr:rowOff>44450</xdr:rowOff>
    </xdr:to>
    <xdr:sp macro="" textlink="">
      <xdr:nvSpPr>
        <xdr:cNvPr id="8" name="正方形/長方形 7">
          <a:extLst>
            <a:ext uri="{FF2B5EF4-FFF2-40B4-BE49-F238E27FC236}">
              <a16:creationId xmlns:a16="http://schemas.microsoft.com/office/drawing/2014/main" id="{8F5CAD95-8F27-4C77-803E-1DCFC39C7546}"/>
            </a:ext>
          </a:extLst>
        </xdr:cNvPr>
        <xdr:cNvSpPr/>
      </xdr:nvSpPr>
      <xdr:spPr>
        <a:xfrm>
          <a:off x="158750" y="12134850"/>
          <a:ext cx="3879850" cy="825500"/>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133350</xdr:colOff>
      <xdr:row>166</xdr:row>
      <xdr:rowOff>35791</xdr:rowOff>
    </xdr:from>
    <xdr:to>
      <xdr:col>8</xdr:col>
      <xdr:colOff>444500</xdr:colOff>
      <xdr:row>191</xdr:row>
      <xdr:rowOff>54788</xdr:rowOff>
    </xdr:to>
    <xdr:grpSp>
      <xdr:nvGrpSpPr>
        <xdr:cNvPr id="9" name="グループ化 8">
          <a:extLst>
            <a:ext uri="{FF2B5EF4-FFF2-40B4-BE49-F238E27FC236}">
              <a16:creationId xmlns:a16="http://schemas.microsoft.com/office/drawing/2014/main" id="{70CCC184-953F-4583-B24A-D1315F179046}"/>
            </a:ext>
          </a:extLst>
        </xdr:cNvPr>
        <xdr:cNvGrpSpPr/>
      </xdr:nvGrpSpPr>
      <xdr:grpSpPr>
        <a:xfrm>
          <a:off x="133350" y="39602641"/>
          <a:ext cx="4781550" cy="3828997"/>
          <a:chOff x="101600" y="29652191"/>
          <a:chExt cx="4781550" cy="3828997"/>
        </a:xfrm>
      </xdr:grpSpPr>
      <xdr:pic>
        <xdr:nvPicPr>
          <xdr:cNvPr id="10" name="図 9">
            <a:extLst>
              <a:ext uri="{FF2B5EF4-FFF2-40B4-BE49-F238E27FC236}">
                <a16:creationId xmlns:a16="http://schemas.microsoft.com/office/drawing/2014/main" id="{856C4AAC-DFB0-4451-AF3D-CF24893FD211}"/>
              </a:ext>
            </a:extLst>
          </xdr:cNvPr>
          <xdr:cNvPicPr>
            <a:picLocks noChangeAspect="1"/>
          </xdr:cNvPicPr>
        </xdr:nvPicPr>
        <xdr:blipFill rotWithShape="1">
          <a:blip xmlns:r="http://schemas.openxmlformats.org/officeDocument/2006/relationships" r:embed="rId4"/>
          <a:srcRect l="47931" t="29390" r="3708" b="24335"/>
          <a:stretch/>
        </xdr:blipFill>
        <xdr:spPr>
          <a:xfrm>
            <a:off x="118394" y="29652191"/>
            <a:ext cx="4758405" cy="2618509"/>
          </a:xfrm>
          <a:prstGeom prst="rect">
            <a:avLst/>
          </a:prstGeom>
          <a:ln w="19050">
            <a:solidFill>
              <a:schemeClr val="tx1"/>
            </a:solidFill>
          </a:ln>
        </xdr:spPr>
      </xdr:pic>
      <xdr:pic>
        <xdr:nvPicPr>
          <xdr:cNvPr id="11" name="図 10">
            <a:extLst>
              <a:ext uri="{FF2B5EF4-FFF2-40B4-BE49-F238E27FC236}">
                <a16:creationId xmlns:a16="http://schemas.microsoft.com/office/drawing/2014/main" id="{D1CD97DA-B6A1-496F-9795-BAC298AFD3CF}"/>
              </a:ext>
            </a:extLst>
          </xdr:cNvPr>
          <xdr:cNvPicPr>
            <a:picLocks noChangeAspect="1"/>
          </xdr:cNvPicPr>
        </xdr:nvPicPr>
        <xdr:blipFill rotWithShape="1">
          <a:blip xmlns:r="http://schemas.openxmlformats.org/officeDocument/2006/relationships" r:embed="rId5"/>
          <a:srcRect l="47791" t="66710" r="3628" b="12687"/>
          <a:stretch/>
        </xdr:blipFill>
        <xdr:spPr>
          <a:xfrm>
            <a:off x="101600" y="32340550"/>
            <a:ext cx="4781550" cy="1140638"/>
          </a:xfrm>
          <a:prstGeom prst="rect">
            <a:avLst/>
          </a:prstGeom>
          <a:ln w="19050">
            <a:solidFill>
              <a:schemeClr val="tx1"/>
            </a:solidFill>
          </a:ln>
        </xdr:spPr>
      </xdr:pic>
      <xdr:sp macro="" textlink="">
        <xdr:nvSpPr>
          <xdr:cNvPr id="12" name="正方形/長方形 11">
            <a:extLst>
              <a:ext uri="{FF2B5EF4-FFF2-40B4-BE49-F238E27FC236}">
                <a16:creationId xmlns:a16="http://schemas.microsoft.com/office/drawing/2014/main" id="{4F009263-C696-462F-A0A5-CE4AD68EC65C}"/>
              </a:ext>
            </a:extLst>
          </xdr:cNvPr>
          <xdr:cNvSpPr/>
        </xdr:nvSpPr>
        <xdr:spPr>
          <a:xfrm>
            <a:off x="287991" y="31235650"/>
            <a:ext cx="689909" cy="973418"/>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B73FB86B-7BDC-46F4-8301-F4721119AB03}"/>
              </a:ext>
            </a:extLst>
          </xdr:cNvPr>
          <xdr:cNvSpPr/>
        </xdr:nvSpPr>
        <xdr:spPr>
          <a:xfrm>
            <a:off x="2454835" y="31284584"/>
            <a:ext cx="1456765" cy="869575"/>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74F52311-60E7-4E6D-9DCE-F83F62673A8C}"/>
              </a:ext>
            </a:extLst>
          </xdr:cNvPr>
          <xdr:cNvSpPr/>
        </xdr:nvSpPr>
        <xdr:spPr>
          <a:xfrm>
            <a:off x="2432423" y="32243486"/>
            <a:ext cx="1472827" cy="807996"/>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1CE3E49D-22FA-47CF-8319-A947913F434E}"/>
              </a:ext>
            </a:extLst>
          </xdr:cNvPr>
          <xdr:cNvSpPr/>
        </xdr:nvSpPr>
        <xdr:spPr>
          <a:xfrm>
            <a:off x="292100" y="32364083"/>
            <a:ext cx="698500" cy="674967"/>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62151</xdr:colOff>
      <xdr:row>198</xdr:row>
      <xdr:rowOff>181428</xdr:rowOff>
    </xdr:from>
    <xdr:to>
      <xdr:col>8</xdr:col>
      <xdr:colOff>350156</xdr:colOff>
      <xdr:row>215</xdr:row>
      <xdr:rowOff>91210</xdr:rowOff>
    </xdr:to>
    <xdr:pic>
      <xdr:nvPicPr>
        <xdr:cNvPr id="16" name="図 15">
          <a:extLst>
            <a:ext uri="{FF2B5EF4-FFF2-40B4-BE49-F238E27FC236}">
              <a16:creationId xmlns:a16="http://schemas.microsoft.com/office/drawing/2014/main" id="{CFD7849F-D675-4014-9E7F-CCC72D0D404A}"/>
            </a:ext>
          </a:extLst>
        </xdr:cNvPr>
        <xdr:cNvPicPr>
          <a:picLocks noChangeAspect="1"/>
        </xdr:cNvPicPr>
      </xdr:nvPicPr>
      <xdr:blipFill rotWithShape="1">
        <a:blip xmlns:r="http://schemas.openxmlformats.org/officeDocument/2006/relationships" r:embed="rId4"/>
        <a:srcRect l="47931" t="29390" r="3708" b="24335"/>
        <a:stretch/>
      </xdr:blipFill>
      <xdr:spPr>
        <a:xfrm>
          <a:off x="62151" y="38287778"/>
          <a:ext cx="4758405" cy="2621231"/>
        </a:xfrm>
        <a:prstGeom prst="rect">
          <a:avLst/>
        </a:prstGeom>
        <a:ln w="19050">
          <a:solidFill>
            <a:schemeClr val="tx1"/>
          </a:solidFill>
        </a:ln>
      </xdr:spPr>
    </xdr:pic>
    <xdr:clientData/>
  </xdr:twoCellAnchor>
  <xdr:twoCellAnchor editAs="oneCell">
    <xdr:from>
      <xdr:col>0</xdr:col>
      <xdr:colOff>46958</xdr:colOff>
      <xdr:row>216</xdr:row>
      <xdr:rowOff>42061</xdr:rowOff>
    </xdr:from>
    <xdr:to>
      <xdr:col>8</xdr:col>
      <xdr:colOff>358108</xdr:colOff>
      <xdr:row>223</xdr:row>
      <xdr:rowOff>112911</xdr:rowOff>
    </xdr:to>
    <xdr:pic>
      <xdr:nvPicPr>
        <xdr:cNvPr id="17" name="図 16">
          <a:extLst>
            <a:ext uri="{FF2B5EF4-FFF2-40B4-BE49-F238E27FC236}">
              <a16:creationId xmlns:a16="http://schemas.microsoft.com/office/drawing/2014/main" id="{32C42250-AFC4-4AB4-A475-051FFD131EB1}"/>
            </a:ext>
          </a:extLst>
        </xdr:cNvPr>
        <xdr:cNvPicPr>
          <a:picLocks noChangeAspect="1"/>
        </xdr:cNvPicPr>
      </xdr:nvPicPr>
      <xdr:blipFill rotWithShape="1">
        <a:blip xmlns:r="http://schemas.openxmlformats.org/officeDocument/2006/relationships" r:embed="rId5"/>
        <a:srcRect l="47791" t="66710" r="3628" b="12687"/>
        <a:stretch/>
      </xdr:blipFill>
      <xdr:spPr>
        <a:xfrm>
          <a:off x="46958" y="41012261"/>
          <a:ext cx="4781550" cy="1137650"/>
        </a:xfrm>
        <a:prstGeom prst="rect">
          <a:avLst/>
        </a:prstGeom>
        <a:ln w="19050">
          <a:solidFill>
            <a:schemeClr val="tx1"/>
          </a:solidFill>
        </a:ln>
      </xdr:spPr>
    </xdr:pic>
    <xdr:clientData/>
  </xdr:twoCellAnchor>
  <xdr:twoCellAnchor>
    <xdr:from>
      <xdr:col>3</xdr:col>
      <xdr:colOff>299358</xdr:colOff>
      <xdr:row>207</xdr:row>
      <xdr:rowOff>63085</xdr:rowOff>
    </xdr:from>
    <xdr:to>
      <xdr:col>6</xdr:col>
      <xdr:colOff>400905</xdr:colOff>
      <xdr:row>214</xdr:row>
      <xdr:rowOff>119530</xdr:rowOff>
    </xdr:to>
    <xdr:sp macro="" textlink="">
      <xdr:nvSpPr>
        <xdr:cNvPr id="18" name="吹き出し: 四角形 17">
          <a:extLst>
            <a:ext uri="{FF2B5EF4-FFF2-40B4-BE49-F238E27FC236}">
              <a16:creationId xmlns:a16="http://schemas.microsoft.com/office/drawing/2014/main" id="{C365D730-8D83-48DA-B3E7-46F6D0510C3D}"/>
            </a:ext>
          </a:extLst>
        </xdr:cNvPr>
        <xdr:cNvSpPr/>
      </xdr:nvSpPr>
      <xdr:spPr>
        <a:xfrm>
          <a:off x="1975758" y="39661685"/>
          <a:ext cx="1777947" cy="1123245"/>
        </a:xfrm>
        <a:prstGeom prst="wedgeRectCallout">
          <a:avLst>
            <a:gd name="adj1" fmla="val 95282"/>
            <a:gd name="adj2" fmla="val 162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n-ea"/>
              <a:ea typeface="+mn-ea"/>
            </a:rPr>
            <a:t>群馬県の上乗せ補助事業の対象となる参加農業様は、備考欄に「○」が表示されます。</a:t>
          </a:r>
        </a:p>
      </xdr:txBody>
    </xdr:sp>
    <xdr:clientData/>
  </xdr:twoCellAnchor>
  <xdr:twoCellAnchor>
    <xdr:from>
      <xdr:col>8</xdr:col>
      <xdr:colOff>90713</xdr:colOff>
      <xdr:row>203</xdr:row>
      <xdr:rowOff>136070</xdr:rowOff>
    </xdr:from>
    <xdr:to>
      <xdr:col>8</xdr:col>
      <xdr:colOff>390071</xdr:colOff>
      <xdr:row>221</xdr:row>
      <xdr:rowOff>18142</xdr:rowOff>
    </xdr:to>
    <xdr:sp macro="" textlink="">
      <xdr:nvSpPr>
        <xdr:cNvPr id="19" name="正方形/長方形 18">
          <a:extLst>
            <a:ext uri="{FF2B5EF4-FFF2-40B4-BE49-F238E27FC236}">
              <a16:creationId xmlns:a16="http://schemas.microsoft.com/office/drawing/2014/main" id="{FDA2FDFE-3C6A-465E-8B35-3791FB2813C2}"/>
            </a:ext>
          </a:extLst>
        </xdr:cNvPr>
        <xdr:cNvSpPr/>
      </xdr:nvSpPr>
      <xdr:spPr>
        <a:xfrm>
          <a:off x="4561113" y="39125070"/>
          <a:ext cx="299358" cy="2625272"/>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308428</xdr:colOff>
      <xdr:row>219</xdr:row>
      <xdr:rowOff>45358</xdr:rowOff>
    </xdr:from>
    <xdr:to>
      <xdr:col>6</xdr:col>
      <xdr:colOff>508000</xdr:colOff>
      <xdr:row>221</xdr:row>
      <xdr:rowOff>27214</xdr:rowOff>
    </xdr:to>
    <xdr:sp macro="" textlink="">
      <xdr:nvSpPr>
        <xdr:cNvPr id="20" name="正方形/長方形 19">
          <a:extLst>
            <a:ext uri="{FF2B5EF4-FFF2-40B4-BE49-F238E27FC236}">
              <a16:creationId xmlns:a16="http://schemas.microsoft.com/office/drawing/2014/main" id="{DC219AF6-890C-4B27-AF38-E5CE01EA9A24}"/>
            </a:ext>
          </a:extLst>
        </xdr:cNvPr>
        <xdr:cNvSpPr/>
      </xdr:nvSpPr>
      <xdr:spPr>
        <a:xfrm>
          <a:off x="3102428" y="41472758"/>
          <a:ext cx="758372" cy="286656"/>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292100</xdr:colOff>
      <xdr:row>217</xdr:row>
      <xdr:rowOff>9071</xdr:rowOff>
    </xdr:from>
    <xdr:to>
      <xdr:col>4</xdr:col>
      <xdr:colOff>177800</xdr:colOff>
      <xdr:row>225</xdr:row>
      <xdr:rowOff>38100</xdr:rowOff>
    </xdr:to>
    <xdr:sp macro="" textlink="">
      <xdr:nvSpPr>
        <xdr:cNvPr id="21" name="吹き出し: 四角形 20">
          <a:extLst>
            <a:ext uri="{FF2B5EF4-FFF2-40B4-BE49-F238E27FC236}">
              <a16:creationId xmlns:a16="http://schemas.microsoft.com/office/drawing/2014/main" id="{D7DD160E-1CC0-4C5E-9869-AE9088777BE9}"/>
            </a:ext>
          </a:extLst>
        </xdr:cNvPr>
        <xdr:cNvSpPr/>
      </xdr:nvSpPr>
      <xdr:spPr>
        <a:xfrm>
          <a:off x="292100" y="41131671"/>
          <a:ext cx="2120900" cy="1248229"/>
        </a:xfrm>
        <a:prstGeom prst="wedgeRectCallout">
          <a:avLst>
            <a:gd name="adj1" fmla="val 78544"/>
            <a:gd name="adj2" fmla="val -1484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n-ea"/>
              <a:ea typeface="+mn-ea"/>
            </a:rPr>
            <a:t>備考欄に「○」が表示された参加農業者様の支援予定額が集計されます。</a:t>
          </a:r>
          <a:endParaRPr kumimoji="1" lang="en-US" altLang="ja-JP" sz="1100">
            <a:solidFill>
              <a:schemeClr val="tx1"/>
            </a:solidFill>
            <a:latin typeface="+mn-ea"/>
            <a:ea typeface="+mn-ea"/>
          </a:endParaRPr>
        </a:p>
        <a:p>
          <a:pPr algn="l"/>
          <a:r>
            <a:rPr kumimoji="1" lang="ja-JP" altLang="en-US" sz="1100">
              <a:solidFill>
                <a:schemeClr val="tx1"/>
              </a:solidFill>
              <a:latin typeface="+mn-ea"/>
              <a:ea typeface="+mn-ea"/>
            </a:rPr>
            <a:t>この金額が、群馬県の補助事業に係る所要額となります。</a:t>
          </a:r>
          <a:endParaRPr kumimoji="1" lang="en-US" altLang="ja-JP" sz="1100">
            <a:solidFill>
              <a:schemeClr val="tx1"/>
            </a:solidFill>
            <a:latin typeface="+mn-ea"/>
            <a:ea typeface="+mn-ea"/>
          </a:endParaRPr>
        </a:p>
        <a:p>
          <a:pPr algn="l"/>
          <a:endParaRPr kumimoji="1" lang="ja-JP" altLang="en-US" sz="1100">
            <a:solidFill>
              <a:schemeClr val="tx1"/>
            </a:solidFill>
            <a:latin typeface="+mn-ea"/>
            <a:ea typeface="+mn-ea"/>
          </a:endParaRPr>
        </a:p>
      </xdr:txBody>
    </xdr:sp>
    <xdr:clientData/>
  </xdr:twoCellAnchor>
  <xdr:twoCellAnchor editAs="oneCell">
    <xdr:from>
      <xdr:col>0</xdr:col>
      <xdr:colOff>228599</xdr:colOff>
      <xdr:row>30</xdr:row>
      <xdr:rowOff>76199</xdr:rowOff>
    </xdr:from>
    <xdr:to>
      <xdr:col>6</xdr:col>
      <xdr:colOff>401684</xdr:colOff>
      <xdr:row>41</xdr:row>
      <xdr:rowOff>95251</xdr:rowOff>
    </xdr:to>
    <xdr:pic>
      <xdr:nvPicPr>
        <xdr:cNvPr id="22" name="図 21">
          <a:extLst>
            <a:ext uri="{FF2B5EF4-FFF2-40B4-BE49-F238E27FC236}">
              <a16:creationId xmlns:a16="http://schemas.microsoft.com/office/drawing/2014/main" id="{941D0DAD-5B26-4F52-9226-7C39141B067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228599" y="6883399"/>
          <a:ext cx="3525885" cy="2603501"/>
        </a:xfrm>
        <a:prstGeom prst="rect">
          <a:avLst/>
        </a:prstGeom>
        <a:ln w="19050">
          <a:solidFill>
            <a:schemeClr val="tx1"/>
          </a:solidFill>
        </a:ln>
      </xdr:spPr>
    </xdr:pic>
    <xdr:clientData/>
  </xdr:twoCellAnchor>
  <xdr:twoCellAnchor>
    <xdr:from>
      <xdr:col>2</xdr:col>
      <xdr:colOff>355600</xdr:colOff>
      <xdr:row>30</xdr:row>
      <xdr:rowOff>120650</xdr:rowOff>
    </xdr:from>
    <xdr:to>
      <xdr:col>4</xdr:col>
      <xdr:colOff>342900</xdr:colOff>
      <xdr:row>31</xdr:row>
      <xdr:rowOff>165100</xdr:rowOff>
    </xdr:to>
    <xdr:sp macro="" textlink="">
      <xdr:nvSpPr>
        <xdr:cNvPr id="23" name="正方形/長方形 22">
          <a:extLst>
            <a:ext uri="{FF2B5EF4-FFF2-40B4-BE49-F238E27FC236}">
              <a16:creationId xmlns:a16="http://schemas.microsoft.com/office/drawing/2014/main" id="{59E56685-0F3B-44BC-B164-AF78D6D86179}"/>
            </a:ext>
          </a:extLst>
        </xdr:cNvPr>
        <xdr:cNvSpPr/>
      </xdr:nvSpPr>
      <xdr:spPr>
        <a:xfrm>
          <a:off x="1473200" y="6927850"/>
          <a:ext cx="1104900" cy="279400"/>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155863</xdr:colOff>
      <xdr:row>70</xdr:row>
      <xdr:rowOff>101022</xdr:rowOff>
    </xdr:from>
    <xdr:to>
      <xdr:col>8</xdr:col>
      <xdr:colOff>219364</xdr:colOff>
      <xdr:row>88</xdr:row>
      <xdr:rowOff>46181</xdr:rowOff>
    </xdr:to>
    <xdr:grpSp>
      <xdr:nvGrpSpPr>
        <xdr:cNvPr id="48" name="グループ化 47">
          <a:extLst>
            <a:ext uri="{FF2B5EF4-FFF2-40B4-BE49-F238E27FC236}">
              <a16:creationId xmlns:a16="http://schemas.microsoft.com/office/drawing/2014/main" id="{C967B6F4-4CC2-436A-9D45-A8DFA1401FBE}"/>
            </a:ext>
          </a:extLst>
        </xdr:cNvPr>
        <xdr:cNvGrpSpPr/>
      </xdr:nvGrpSpPr>
      <xdr:grpSpPr>
        <a:xfrm>
          <a:off x="155863" y="21386222"/>
          <a:ext cx="4533901" cy="4174259"/>
          <a:chOff x="190499" y="21229205"/>
          <a:chExt cx="3909592" cy="2559051"/>
        </a:xfrm>
      </xdr:grpSpPr>
      <xdr:pic>
        <xdr:nvPicPr>
          <xdr:cNvPr id="24" name="図 23">
            <a:extLst>
              <a:ext uri="{FF2B5EF4-FFF2-40B4-BE49-F238E27FC236}">
                <a16:creationId xmlns:a16="http://schemas.microsoft.com/office/drawing/2014/main" id="{3EF28FAB-EBD3-4BFC-A644-B85BE14D147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90499" y="21229205"/>
            <a:ext cx="3909592" cy="2559051"/>
          </a:xfrm>
          <a:prstGeom prst="rect">
            <a:avLst/>
          </a:prstGeom>
          <a:ln>
            <a:solidFill>
              <a:schemeClr val="tx1"/>
            </a:solidFill>
          </a:ln>
        </xdr:spPr>
      </xdr:pic>
      <xdr:sp macro="" textlink="">
        <xdr:nvSpPr>
          <xdr:cNvPr id="25" name="正方形/長方形 24">
            <a:extLst>
              <a:ext uri="{FF2B5EF4-FFF2-40B4-BE49-F238E27FC236}">
                <a16:creationId xmlns:a16="http://schemas.microsoft.com/office/drawing/2014/main" id="{2B7A64DD-077C-4B63-A167-93A162B185DE}"/>
              </a:ext>
            </a:extLst>
          </xdr:cNvPr>
          <xdr:cNvSpPr/>
        </xdr:nvSpPr>
        <xdr:spPr>
          <a:xfrm>
            <a:off x="1980045" y="21557673"/>
            <a:ext cx="803564" cy="2031422"/>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773B13C8-9290-4C52-9783-4253DBDE985D}"/>
              </a:ext>
            </a:extLst>
          </xdr:cNvPr>
          <xdr:cNvSpPr/>
        </xdr:nvSpPr>
        <xdr:spPr>
          <a:xfrm>
            <a:off x="2821709" y="21551323"/>
            <a:ext cx="1235364" cy="2031422"/>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138580</xdr:colOff>
      <xdr:row>136</xdr:row>
      <xdr:rowOff>149786</xdr:rowOff>
    </xdr:from>
    <xdr:to>
      <xdr:col>8</xdr:col>
      <xdr:colOff>438415</xdr:colOff>
      <xdr:row>160</xdr:row>
      <xdr:rowOff>143061</xdr:rowOff>
    </xdr:to>
    <xdr:grpSp>
      <xdr:nvGrpSpPr>
        <xdr:cNvPr id="28" name="グループ化 27">
          <a:extLst>
            <a:ext uri="{FF2B5EF4-FFF2-40B4-BE49-F238E27FC236}">
              <a16:creationId xmlns:a16="http://schemas.microsoft.com/office/drawing/2014/main" id="{78512E39-0410-4ED8-9592-FB23A2DE6DBD}"/>
            </a:ext>
          </a:extLst>
        </xdr:cNvPr>
        <xdr:cNvGrpSpPr/>
      </xdr:nvGrpSpPr>
      <xdr:grpSpPr>
        <a:xfrm>
          <a:off x="138580" y="34674736"/>
          <a:ext cx="4770235" cy="3892175"/>
          <a:chOff x="138580" y="24952886"/>
          <a:chExt cx="4770235" cy="3892175"/>
        </a:xfrm>
      </xdr:grpSpPr>
      <xdr:pic>
        <xdr:nvPicPr>
          <xdr:cNvPr id="29" name="図 28">
            <a:extLst>
              <a:ext uri="{FF2B5EF4-FFF2-40B4-BE49-F238E27FC236}">
                <a16:creationId xmlns:a16="http://schemas.microsoft.com/office/drawing/2014/main" id="{F80EDDD3-E81E-41BF-B69D-5FDCDC0E4EEC}"/>
              </a:ext>
            </a:extLst>
          </xdr:cNvPr>
          <xdr:cNvPicPr>
            <a:picLocks noChangeAspect="1"/>
          </xdr:cNvPicPr>
        </xdr:nvPicPr>
        <xdr:blipFill rotWithShape="1">
          <a:blip xmlns:r="http://schemas.openxmlformats.org/officeDocument/2006/relationships" r:embed="rId8"/>
          <a:srcRect l="1213" t="29279" r="50966" b="26832"/>
          <a:stretch/>
        </xdr:blipFill>
        <xdr:spPr>
          <a:xfrm>
            <a:off x="165101" y="24952886"/>
            <a:ext cx="4743714" cy="2453341"/>
          </a:xfrm>
          <a:prstGeom prst="rect">
            <a:avLst/>
          </a:prstGeom>
          <a:ln w="19050">
            <a:solidFill>
              <a:schemeClr val="tx1"/>
            </a:solidFill>
          </a:ln>
        </xdr:spPr>
      </xdr:pic>
      <xdr:sp macro="" textlink="">
        <xdr:nvSpPr>
          <xdr:cNvPr id="30" name="正方形/長方形 29">
            <a:extLst>
              <a:ext uri="{FF2B5EF4-FFF2-40B4-BE49-F238E27FC236}">
                <a16:creationId xmlns:a16="http://schemas.microsoft.com/office/drawing/2014/main" id="{540D2971-BAAD-45FF-84F2-FEBB946954D9}"/>
              </a:ext>
            </a:extLst>
          </xdr:cNvPr>
          <xdr:cNvSpPr/>
        </xdr:nvSpPr>
        <xdr:spPr>
          <a:xfrm>
            <a:off x="345515" y="26555698"/>
            <a:ext cx="708585" cy="862108"/>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正方形/長方形 30">
            <a:extLst>
              <a:ext uri="{FF2B5EF4-FFF2-40B4-BE49-F238E27FC236}">
                <a16:creationId xmlns:a16="http://schemas.microsoft.com/office/drawing/2014/main" id="{29D08A37-4A3F-41D0-BC30-2BF3846DD4C8}"/>
              </a:ext>
            </a:extLst>
          </xdr:cNvPr>
          <xdr:cNvSpPr/>
        </xdr:nvSpPr>
        <xdr:spPr>
          <a:xfrm>
            <a:off x="2499658" y="26563173"/>
            <a:ext cx="1488142" cy="837078"/>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2" name="図 31">
            <a:extLst>
              <a:ext uri="{FF2B5EF4-FFF2-40B4-BE49-F238E27FC236}">
                <a16:creationId xmlns:a16="http://schemas.microsoft.com/office/drawing/2014/main" id="{3ACAEB3B-D3A2-4F5E-87FE-13ED9578B984}"/>
              </a:ext>
            </a:extLst>
          </xdr:cNvPr>
          <xdr:cNvPicPr>
            <a:picLocks noChangeAspect="1"/>
          </xdr:cNvPicPr>
        </xdr:nvPicPr>
        <xdr:blipFill rotWithShape="1">
          <a:blip xmlns:r="http://schemas.openxmlformats.org/officeDocument/2006/relationships" r:embed="rId9"/>
          <a:srcRect l="1237" t="29039" r="50799" b="46982"/>
          <a:stretch/>
        </xdr:blipFill>
        <xdr:spPr>
          <a:xfrm>
            <a:off x="138580" y="27473460"/>
            <a:ext cx="4770110" cy="1371601"/>
          </a:xfrm>
          <a:prstGeom prst="rect">
            <a:avLst/>
          </a:prstGeom>
          <a:ln w="19050">
            <a:solidFill>
              <a:schemeClr val="tx1"/>
            </a:solidFill>
          </a:ln>
        </xdr:spPr>
      </xdr:pic>
      <xdr:sp macro="" textlink="">
        <xdr:nvSpPr>
          <xdr:cNvPr id="33" name="正方形/長方形 32">
            <a:extLst>
              <a:ext uri="{FF2B5EF4-FFF2-40B4-BE49-F238E27FC236}">
                <a16:creationId xmlns:a16="http://schemas.microsoft.com/office/drawing/2014/main" id="{B914FB31-4AA2-43B2-A0A6-803A9F41ED9B}"/>
              </a:ext>
            </a:extLst>
          </xdr:cNvPr>
          <xdr:cNvSpPr/>
        </xdr:nvSpPr>
        <xdr:spPr>
          <a:xfrm>
            <a:off x="2489947" y="27485041"/>
            <a:ext cx="1497853" cy="721658"/>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EDB283BD-DCC7-456F-BF0E-F4437FE0DD7D}"/>
              </a:ext>
            </a:extLst>
          </xdr:cNvPr>
          <xdr:cNvSpPr/>
        </xdr:nvSpPr>
        <xdr:spPr>
          <a:xfrm>
            <a:off x="336924" y="27496621"/>
            <a:ext cx="693270" cy="747058"/>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242455</xdr:colOff>
      <xdr:row>75</xdr:row>
      <xdr:rowOff>117764</xdr:rowOff>
    </xdr:from>
    <xdr:to>
      <xdr:col>3</xdr:col>
      <xdr:colOff>269009</xdr:colOff>
      <xdr:row>80</xdr:row>
      <xdr:rowOff>103911</xdr:rowOff>
    </xdr:to>
    <xdr:sp macro="" textlink="">
      <xdr:nvSpPr>
        <xdr:cNvPr id="35" name="吹き出し: 四角形 34">
          <a:extLst>
            <a:ext uri="{FF2B5EF4-FFF2-40B4-BE49-F238E27FC236}">
              <a16:creationId xmlns:a16="http://schemas.microsoft.com/office/drawing/2014/main" id="{402594DD-6853-416A-83A6-423BB9C92492}"/>
            </a:ext>
          </a:extLst>
        </xdr:cNvPr>
        <xdr:cNvSpPr/>
      </xdr:nvSpPr>
      <xdr:spPr>
        <a:xfrm>
          <a:off x="242455" y="22342764"/>
          <a:ext cx="1689099" cy="1140692"/>
        </a:xfrm>
        <a:prstGeom prst="wedgeRectCallout">
          <a:avLst>
            <a:gd name="adj1" fmla="val 65915"/>
            <a:gd name="adj2" fmla="val -2171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n-ea"/>
              <a:ea typeface="+mn-ea"/>
            </a:rPr>
            <a:t>「全て群馬県内」、「一部が群馬県内」又は「群馬県内に作付なし」のいずれかを御入力ください。</a:t>
          </a:r>
        </a:p>
      </xdr:txBody>
    </xdr:sp>
    <xdr:clientData/>
  </xdr:twoCellAnchor>
  <xdr:twoCellAnchor>
    <xdr:from>
      <xdr:col>7</xdr:col>
      <xdr:colOff>335109</xdr:colOff>
      <xdr:row>176</xdr:row>
      <xdr:rowOff>82550</xdr:rowOff>
    </xdr:from>
    <xdr:to>
      <xdr:col>10</xdr:col>
      <xdr:colOff>209177</xdr:colOff>
      <xdr:row>185</xdr:row>
      <xdr:rowOff>23585</xdr:rowOff>
    </xdr:to>
    <xdr:sp macro="" textlink="">
      <xdr:nvSpPr>
        <xdr:cNvPr id="36" name="吹き出し: 四角形 35">
          <a:extLst>
            <a:ext uri="{FF2B5EF4-FFF2-40B4-BE49-F238E27FC236}">
              <a16:creationId xmlns:a16="http://schemas.microsoft.com/office/drawing/2014/main" id="{2746B8DF-53EF-4F43-9CAC-5347D601095F}"/>
            </a:ext>
          </a:extLst>
        </xdr:cNvPr>
        <xdr:cNvSpPr/>
      </xdr:nvSpPr>
      <xdr:spPr>
        <a:xfrm>
          <a:off x="4246709" y="34639250"/>
          <a:ext cx="1550468" cy="1312635"/>
        </a:xfrm>
        <a:prstGeom prst="wedgeRectCallout">
          <a:avLst>
            <a:gd name="adj1" fmla="val -63649"/>
            <a:gd name="adj2" fmla="val 7680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n-ea"/>
              <a:ea typeface="+mn-ea"/>
            </a:rPr>
            <a:t>「入力シート</a:t>
          </a:r>
          <a:r>
            <a:rPr kumimoji="1" lang="en-US" altLang="ja-JP" sz="1100">
              <a:solidFill>
                <a:schemeClr val="tx1"/>
              </a:solidFill>
              <a:latin typeface="+mn-ea"/>
              <a:ea typeface="+mn-ea"/>
            </a:rPr>
            <a:t>1</a:t>
          </a:r>
          <a:r>
            <a:rPr kumimoji="1" lang="ja-JP" altLang="en-US" sz="1100">
              <a:solidFill>
                <a:schemeClr val="tx1"/>
              </a:solidFill>
              <a:latin typeface="+mn-ea"/>
              <a:ea typeface="+mn-ea"/>
            </a:rPr>
            <a:t>」及び「入力シート</a:t>
          </a:r>
          <a:r>
            <a:rPr kumimoji="1" lang="en-US" altLang="ja-JP" sz="1100">
              <a:solidFill>
                <a:schemeClr val="tx1"/>
              </a:solidFill>
              <a:latin typeface="+mn-ea"/>
              <a:ea typeface="+mn-ea"/>
            </a:rPr>
            <a:t>2</a:t>
          </a:r>
          <a:r>
            <a:rPr kumimoji="1" lang="ja-JP" altLang="en-US" sz="1100">
              <a:solidFill>
                <a:schemeClr val="tx1"/>
              </a:solidFill>
              <a:latin typeface="+mn-ea"/>
              <a:ea typeface="+mn-ea"/>
            </a:rPr>
            <a:t>」の内容から対象となる春用肥料費が自動で反映し、支援予定額が計算されます。</a:t>
          </a:r>
        </a:p>
      </xdr:txBody>
    </xdr:sp>
    <xdr:clientData/>
  </xdr:twoCellAnchor>
  <xdr:twoCellAnchor editAs="oneCell">
    <xdr:from>
      <xdr:col>0</xdr:col>
      <xdr:colOff>62345</xdr:colOff>
      <xdr:row>110</xdr:row>
      <xdr:rowOff>109104</xdr:rowOff>
    </xdr:from>
    <xdr:to>
      <xdr:col>5</xdr:col>
      <xdr:colOff>78854</xdr:colOff>
      <xdr:row>126</xdr:row>
      <xdr:rowOff>103909</xdr:rowOff>
    </xdr:to>
    <xdr:pic>
      <xdr:nvPicPr>
        <xdr:cNvPr id="37" name="図 36">
          <a:extLst>
            <a:ext uri="{FF2B5EF4-FFF2-40B4-BE49-F238E27FC236}">
              <a16:creationId xmlns:a16="http://schemas.microsoft.com/office/drawing/2014/main" id="{3C93CB91-0344-4AD5-9377-93900EFE743F}"/>
            </a:ext>
          </a:extLst>
        </xdr:cNvPr>
        <xdr:cNvPicPr>
          <a:picLocks noChangeAspect="1"/>
        </xdr:cNvPicPr>
      </xdr:nvPicPr>
      <xdr:blipFill rotWithShape="1">
        <a:blip xmlns:r="http://schemas.openxmlformats.org/officeDocument/2006/relationships" r:embed="rId10"/>
        <a:srcRect l="1488" t="29545" r="63537" b="12688"/>
        <a:stretch/>
      </xdr:blipFill>
      <xdr:spPr>
        <a:xfrm>
          <a:off x="62345" y="29399922"/>
          <a:ext cx="2787418" cy="2627169"/>
        </a:xfrm>
        <a:prstGeom prst="rect">
          <a:avLst/>
        </a:prstGeom>
        <a:ln>
          <a:solidFill>
            <a:schemeClr val="tx1"/>
          </a:solidFill>
        </a:ln>
      </xdr:spPr>
    </xdr:pic>
    <xdr:clientData/>
  </xdr:twoCellAnchor>
  <xdr:twoCellAnchor editAs="oneCell">
    <xdr:from>
      <xdr:col>5</xdr:col>
      <xdr:colOff>167987</xdr:colOff>
      <xdr:row>110</xdr:row>
      <xdr:rowOff>115454</xdr:rowOff>
    </xdr:from>
    <xdr:to>
      <xdr:col>10</xdr:col>
      <xdr:colOff>392545</xdr:colOff>
      <xdr:row>126</xdr:row>
      <xdr:rowOff>97695</xdr:rowOff>
    </xdr:to>
    <xdr:pic>
      <xdr:nvPicPr>
        <xdr:cNvPr id="38" name="図 37">
          <a:extLst>
            <a:ext uri="{FF2B5EF4-FFF2-40B4-BE49-F238E27FC236}">
              <a16:creationId xmlns:a16="http://schemas.microsoft.com/office/drawing/2014/main" id="{40130B70-8020-4931-B024-B75727CEED0D}"/>
            </a:ext>
          </a:extLst>
        </xdr:cNvPr>
        <xdr:cNvPicPr>
          <a:picLocks noChangeAspect="1"/>
        </xdr:cNvPicPr>
      </xdr:nvPicPr>
      <xdr:blipFill rotWithShape="1">
        <a:blip xmlns:r="http://schemas.openxmlformats.org/officeDocument/2006/relationships" r:embed="rId11"/>
        <a:srcRect l="744" t="28884" r="58948" b="8057"/>
        <a:stretch/>
      </xdr:blipFill>
      <xdr:spPr>
        <a:xfrm>
          <a:off x="2938896" y="29406272"/>
          <a:ext cx="2995467" cy="2614605"/>
        </a:xfrm>
        <a:prstGeom prst="rect">
          <a:avLst/>
        </a:prstGeom>
        <a:ln>
          <a:solidFill>
            <a:schemeClr val="tx1"/>
          </a:solidFill>
        </a:ln>
      </xdr:spPr>
    </xdr:pic>
    <xdr:clientData/>
  </xdr:twoCellAnchor>
  <xdr:twoCellAnchor>
    <xdr:from>
      <xdr:col>2</xdr:col>
      <xdr:colOff>374650</xdr:colOff>
      <xdr:row>98</xdr:row>
      <xdr:rowOff>95250</xdr:rowOff>
    </xdr:from>
    <xdr:to>
      <xdr:col>3</xdr:col>
      <xdr:colOff>342900</xdr:colOff>
      <xdr:row>100</xdr:row>
      <xdr:rowOff>0</xdr:rowOff>
    </xdr:to>
    <xdr:sp macro="" textlink="">
      <xdr:nvSpPr>
        <xdr:cNvPr id="39" name="正方形/長方形 38">
          <a:extLst>
            <a:ext uri="{FF2B5EF4-FFF2-40B4-BE49-F238E27FC236}">
              <a16:creationId xmlns:a16="http://schemas.microsoft.com/office/drawing/2014/main" id="{10044B97-2AF9-4D9E-975D-1C8F7243854F}"/>
            </a:ext>
          </a:extLst>
        </xdr:cNvPr>
        <xdr:cNvSpPr/>
      </xdr:nvSpPr>
      <xdr:spPr>
        <a:xfrm>
          <a:off x="1492250" y="21824950"/>
          <a:ext cx="527050" cy="260350"/>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347690</xdr:colOff>
      <xdr:row>100</xdr:row>
      <xdr:rowOff>0</xdr:rowOff>
    </xdr:from>
    <xdr:to>
      <xdr:col>3</xdr:col>
      <xdr:colOff>81685</xdr:colOff>
      <xdr:row>110</xdr:row>
      <xdr:rowOff>109104</xdr:rowOff>
    </xdr:to>
    <xdr:cxnSp macro="">
      <xdr:nvCxnSpPr>
        <xdr:cNvPr id="40" name="直線矢印コネクタ 39">
          <a:extLst>
            <a:ext uri="{FF2B5EF4-FFF2-40B4-BE49-F238E27FC236}">
              <a16:creationId xmlns:a16="http://schemas.microsoft.com/office/drawing/2014/main" id="{E6F5A96E-BBE3-4C1D-ADF5-7174D4C033AF}"/>
            </a:ext>
          </a:extLst>
        </xdr:cNvPr>
        <xdr:cNvCxnSpPr>
          <a:stCxn id="39" idx="2"/>
          <a:endCxn id="37" idx="0"/>
        </xdr:cNvCxnSpPr>
      </xdr:nvCxnSpPr>
      <xdr:spPr>
        <a:xfrm flipH="1">
          <a:off x="1456054" y="27766818"/>
          <a:ext cx="288176" cy="163310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81685</xdr:colOff>
      <xdr:row>100</xdr:row>
      <xdr:rowOff>0</xdr:rowOff>
    </xdr:from>
    <xdr:to>
      <xdr:col>8</xdr:col>
      <xdr:colOff>3175</xdr:colOff>
      <xdr:row>110</xdr:row>
      <xdr:rowOff>115454</xdr:rowOff>
    </xdr:to>
    <xdr:cxnSp macro="">
      <xdr:nvCxnSpPr>
        <xdr:cNvPr id="41" name="直線矢印コネクタ 40">
          <a:extLst>
            <a:ext uri="{FF2B5EF4-FFF2-40B4-BE49-F238E27FC236}">
              <a16:creationId xmlns:a16="http://schemas.microsoft.com/office/drawing/2014/main" id="{90FA626E-E993-4117-AFC7-BCB0D58512CF}"/>
            </a:ext>
          </a:extLst>
        </xdr:cNvPr>
        <xdr:cNvCxnSpPr>
          <a:stCxn id="39" idx="2"/>
          <a:endCxn id="38" idx="0"/>
        </xdr:cNvCxnSpPr>
      </xdr:nvCxnSpPr>
      <xdr:spPr>
        <a:xfrm>
          <a:off x="1744230" y="27766818"/>
          <a:ext cx="2692400" cy="163945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398235</xdr:colOff>
      <xdr:row>141</xdr:row>
      <xdr:rowOff>121558</xdr:rowOff>
    </xdr:from>
    <xdr:to>
      <xdr:col>10</xdr:col>
      <xdr:colOff>368300</xdr:colOff>
      <xdr:row>148</xdr:row>
      <xdr:rowOff>95250</xdr:rowOff>
    </xdr:to>
    <xdr:sp macro="" textlink="">
      <xdr:nvSpPr>
        <xdr:cNvPr id="42" name="吹き出し: 四角形 41">
          <a:extLst>
            <a:ext uri="{FF2B5EF4-FFF2-40B4-BE49-F238E27FC236}">
              <a16:creationId xmlns:a16="http://schemas.microsoft.com/office/drawing/2014/main" id="{4EBAB68A-02F2-4023-A836-91168809E7C9}"/>
            </a:ext>
          </a:extLst>
        </xdr:cNvPr>
        <xdr:cNvSpPr/>
      </xdr:nvSpPr>
      <xdr:spPr>
        <a:xfrm>
          <a:off x="4309835" y="29115658"/>
          <a:ext cx="1646465" cy="1040492"/>
        </a:xfrm>
        <a:prstGeom prst="wedgeRectCallout">
          <a:avLst>
            <a:gd name="adj1" fmla="val -65675"/>
            <a:gd name="adj2" fmla="val 5070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n-ea"/>
              <a:ea typeface="+mn-ea"/>
            </a:rPr>
            <a:t>「入力シート</a:t>
          </a:r>
          <a:r>
            <a:rPr kumimoji="1" lang="en-US" altLang="ja-JP" sz="1100">
              <a:solidFill>
                <a:schemeClr val="tx1"/>
              </a:solidFill>
              <a:latin typeface="+mn-ea"/>
              <a:ea typeface="+mn-ea"/>
            </a:rPr>
            <a:t>1</a:t>
          </a:r>
          <a:r>
            <a:rPr kumimoji="1" lang="ja-JP" altLang="en-US" sz="1100">
              <a:solidFill>
                <a:schemeClr val="tx1"/>
              </a:solidFill>
              <a:latin typeface="+mn-ea"/>
              <a:ea typeface="+mn-ea"/>
            </a:rPr>
            <a:t>」へ「肥料費」を入力することで、点線の枠枠内の計算が自動で反映します。</a:t>
          </a:r>
        </a:p>
      </xdr:txBody>
    </xdr:sp>
    <xdr:clientData/>
  </xdr:twoCellAnchor>
  <xdr:twoCellAnchor>
    <xdr:from>
      <xdr:col>2</xdr:col>
      <xdr:colOff>440765</xdr:colOff>
      <xdr:row>108</xdr:row>
      <xdr:rowOff>89648</xdr:rowOff>
    </xdr:from>
    <xdr:to>
      <xdr:col>7</xdr:col>
      <xdr:colOff>201706</xdr:colOff>
      <xdr:row>111</xdr:row>
      <xdr:rowOff>7471</xdr:rowOff>
    </xdr:to>
    <xdr:sp macro="" textlink="">
      <xdr:nvSpPr>
        <xdr:cNvPr id="43" name="正方形/長方形 42">
          <a:extLst>
            <a:ext uri="{FF2B5EF4-FFF2-40B4-BE49-F238E27FC236}">
              <a16:creationId xmlns:a16="http://schemas.microsoft.com/office/drawing/2014/main" id="{68DFE1A9-CBA6-4E37-96A9-428F44992CB1}"/>
            </a:ext>
          </a:extLst>
        </xdr:cNvPr>
        <xdr:cNvSpPr/>
      </xdr:nvSpPr>
      <xdr:spPr>
        <a:xfrm>
          <a:off x="1558365" y="23419548"/>
          <a:ext cx="2554941" cy="375023"/>
        </a:xfrm>
        <a:prstGeom prst="rect">
          <a:avLst/>
        </a:prstGeom>
        <a:noFill/>
        <a:ln w="28575">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入力された内容が自動で反映します。</a:t>
          </a:r>
        </a:p>
      </xdr:txBody>
    </xdr:sp>
    <xdr:clientData/>
  </xdr:twoCellAnchor>
  <xdr:twoCellAnchor>
    <xdr:from>
      <xdr:col>0</xdr:col>
      <xdr:colOff>45603</xdr:colOff>
      <xdr:row>64</xdr:row>
      <xdr:rowOff>75622</xdr:rowOff>
    </xdr:from>
    <xdr:to>
      <xdr:col>10</xdr:col>
      <xdr:colOff>509153</xdr:colOff>
      <xdr:row>88</xdr:row>
      <xdr:rowOff>173182</xdr:rowOff>
    </xdr:to>
    <xdr:sp macro="" textlink="">
      <xdr:nvSpPr>
        <xdr:cNvPr id="45" name="テキスト ボックス 44">
          <a:extLst>
            <a:ext uri="{FF2B5EF4-FFF2-40B4-BE49-F238E27FC236}">
              <a16:creationId xmlns:a16="http://schemas.microsoft.com/office/drawing/2014/main" id="{75DF8209-2154-4074-AD3E-154ACA83B1CD}"/>
            </a:ext>
          </a:extLst>
        </xdr:cNvPr>
        <xdr:cNvSpPr txBox="1"/>
      </xdr:nvSpPr>
      <xdr:spPr>
        <a:xfrm>
          <a:off x="45603" y="19852986"/>
          <a:ext cx="6005368" cy="5547014"/>
        </a:xfrm>
        <a:prstGeom prst="rect">
          <a:avLst/>
        </a:prstGeom>
        <a:noFill/>
        <a:ln w="635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8</xdr:col>
      <xdr:colOff>115454</xdr:colOff>
      <xdr:row>70</xdr:row>
      <xdr:rowOff>206087</xdr:rowOff>
    </xdr:from>
    <xdr:to>
      <xdr:col>10</xdr:col>
      <xdr:colOff>439305</xdr:colOff>
      <xdr:row>76</xdr:row>
      <xdr:rowOff>34637</xdr:rowOff>
    </xdr:to>
    <xdr:sp macro="" textlink="">
      <xdr:nvSpPr>
        <xdr:cNvPr id="26" name="吹き出し: 四角形 25">
          <a:extLst>
            <a:ext uri="{FF2B5EF4-FFF2-40B4-BE49-F238E27FC236}">
              <a16:creationId xmlns:a16="http://schemas.microsoft.com/office/drawing/2014/main" id="{5CEC991E-D5C8-4562-960C-9F192F305FD4}"/>
            </a:ext>
          </a:extLst>
        </xdr:cNvPr>
        <xdr:cNvSpPr/>
      </xdr:nvSpPr>
      <xdr:spPr>
        <a:xfrm>
          <a:off x="4548909" y="21276542"/>
          <a:ext cx="1432214" cy="1214004"/>
        </a:xfrm>
        <a:prstGeom prst="wedgeRectCallout">
          <a:avLst>
            <a:gd name="adj1" fmla="val -42476"/>
            <a:gd name="adj2" fmla="val 6304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n-ea"/>
              <a:ea typeface="+mn-ea"/>
            </a:rPr>
            <a:t>群馬県の上乗せとなる補助金については、群馬県内の農地で使用した春用肥料費が対象となります。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1</xdr:row>
      <xdr:rowOff>69850</xdr:rowOff>
    </xdr:from>
    <xdr:to>
      <xdr:col>6</xdr:col>
      <xdr:colOff>501650</xdr:colOff>
      <xdr:row>14</xdr:row>
      <xdr:rowOff>1143000</xdr:rowOff>
    </xdr:to>
    <xdr:sp macro="" textlink="">
      <xdr:nvSpPr>
        <xdr:cNvPr id="2" name="テキスト ボックス 1">
          <a:extLst>
            <a:ext uri="{FF2B5EF4-FFF2-40B4-BE49-F238E27FC236}">
              <a16:creationId xmlns:a16="http://schemas.microsoft.com/office/drawing/2014/main" id="{733C92CD-769A-461F-9E1A-16E75894C229}"/>
            </a:ext>
          </a:extLst>
        </xdr:cNvPr>
        <xdr:cNvSpPr txBox="1"/>
      </xdr:nvSpPr>
      <xdr:spPr>
        <a:xfrm>
          <a:off x="304800" y="228600"/>
          <a:ext cx="4019550" cy="349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600" b="0" u="sng">
              <a:effectLst/>
            </a:rPr>
            <a:t>「１　申請書」 の印刷</a:t>
          </a:r>
          <a:endParaRPr kumimoji="1" lang="en-US" altLang="ja-JP" sz="1600" b="0" u="sng">
            <a:effectLst/>
          </a:endParaRPr>
        </a:p>
        <a:p>
          <a:pPr>
            <a:spcBef>
              <a:spcPts val="300"/>
            </a:spcBef>
          </a:pPr>
          <a:r>
            <a:rPr kumimoji="1" lang="ja-JP" altLang="en-US" sz="1400">
              <a:solidFill>
                <a:srgbClr val="3333CC"/>
              </a:solidFill>
              <a:effectLst/>
              <a:latin typeface="+mn-lt"/>
              <a:ea typeface="+mn-ea"/>
              <a:cs typeface="+mn-cs"/>
            </a:rPr>
            <a:t>■個別に内容を確認しながら印刷</a:t>
          </a:r>
          <a:endParaRPr kumimoji="1" lang="en-US" altLang="ja-JP" sz="1400">
            <a:solidFill>
              <a:srgbClr val="3333CC"/>
            </a:solidFill>
            <a:effectLst/>
            <a:latin typeface="+mn-lt"/>
            <a:ea typeface="+mn-ea"/>
            <a:cs typeface="+mn-cs"/>
          </a:endParaRPr>
        </a:p>
        <a:p>
          <a:r>
            <a:rPr kumimoji="1" lang="ja-JP" altLang="en-US" sz="1200">
              <a:solidFill>
                <a:schemeClr val="dk1"/>
              </a:solidFill>
              <a:effectLst/>
              <a:latin typeface="+mn-lt"/>
              <a:ea typeface="+mn-ea"/>
              <a:cs typeface="+mn-cs"/>
            </a:rPr>
            <a:t>印刷したい農業者の</a:t>
          </a:r>
          <a:r>
            <a:rPr kumimoji="1" lang="en-US" altLang="ja-JP" sz="1200">
              <a:solidFill>
                <a:schemeClr val="dk1"/>
              </a:solidFill>
              <a:effectLst/>
              <a:latin typeface="+mn-lt"/>
              <a:ea typeface="+mn-ea"/>
              <a:cs typeface="+mn-cs"/>
            </a:rPr>
            <a:t>No.</a:t>
          </a:r>
          <a:r>
            <a:rPr kumimoji="1" lang="ja-JP" altLang="en-US" sz="1200">
              <a:solidFill>
                <a:schemeClr val="dk1"/>
              </a:solidFill>
              <a:effectLst/>
              <a:latin typeface="+mn-lt"/>
              <a:ea typeface="+mn-ea"/>
              <a:cs typeface="+mn-cs"/>
            </a:rPr>
            <a:t>を</a:t>
          </a:r>
          <a:r>
            <a:rPr kumimoji="1" lang="ja-JP" altLang="ja-JP" sz="1200">
              <a:solidFill>
                <a:schemeClr val="dk1"/>
              </a:solidFill>
              <a:effectLst/>
              <a:latin typeface="+mn-lt"/>
              <a:ea typeface="+mn-ea"/>
              <a:cs typeface="+mn-cs"/>
            </a:rPr>
            <a:t>「１　申請書」シートの</a:t>
          </a:r>
          <a:r>
            <a:rPr kumimoji="1" lang="en-US" altLang="ja-JP" sz="1200">
              <a:solidFill>
                <a:schemeClr val="dk1"/>
              </a:solidFill>
              <a:effectLst/>
              <a:latin typeface="+mn-lt"/>
              <a:ea typeface="+mn-ea"/>
              <a:cs typeface="+mn-cs"/>
            </a:rPr>
            <a:t>M5</a:t>
          </a:r>
          <a:r>
            <a:rPr kumimoji="1" lang="ja-JP" altLang="ja-JP" sz="1200">
              <a:solidFill>
                <a:schemeClr val="dk1"/>
              </a:solidFill>
              <a:effectLst/>
              <a:latin typeface="+mn-lt"/>
              <a:ea typeface="+mn-ea"/>
              <a:cs typeface="+mn-cs"/>
            </a:rPr>
            <a:t>セルに</a:t>
          </a:r>
          <a:r>
            <a:rPr kumimoji="1" lang="ja-JP" altLang="en-US" sz="1200">
              <a:solidFill>
                <a:schemeClr val="dk1"/>
              </a:solidFill>
              <a:effectLst/>
              <a:latin typeface="+mn-lt"/>
              <a:ea typeface="+mn-ea"/>
              <a:cs typeface="+mn-cs"/>
            </a:rPr>
            <a:t>入力し、反映されたデータを確認した上で、通常のエクセルの印刷操作をおこなってください。</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en-US" sz="1400">
              <a:solidFill>
                <a:srgbClr val="3333CC"/>
              </a:solidFill>
              <a:effectLst/>
              <a:latin typeface="+mn-lt"/>
              <a:ea typeface="+mn-ea"/>
              <a:cs typeface="+mn-cs"/>
            </a:rPr>
            <a:t>■一括印刷</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連続した番号の印刷しかできません）</a:t>
          </a:r>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印刷したい農業者の</a:t>
          </a:r>
          <a:r>
            <a:rPr kumimoji="1" lang="en-US" altLang="ja-JP" sz="1200">
              <a:solidFill>
                <a:schemeClr val="dk1"/>
              </a:solidFill>
              <a:effectLst/>
              <a:latin typeface="+mn-lt"/>
              <a:ea typeface="+mn-ea"/>
              <a:cs typeface="+mn-cs"/>
            </a:rPr>
            <a:t>No.</a:t>
          </a:r>
          <a:r>
            <a:rPr kumimoji="1" lang="ja-JP" altLang="en-US" sz="1200">
              <a:solidFill>
                <a:schemeClr val="dk1"/>
              </a:solidFill>
              <a:effectLst/>
              <a:latin typeface="+mn-lt"/>
              <a:ea typeface="+mn-ea"/>
              <a:cs typeface="+mn-cs"/>
            </a:rPr>
            <a:t>の範囲を次の「開始番号」及び「終了番号」欄に入力し、「１申請書の一括印刷」ボタンをクリックしてください。</a:t>
          </a:r>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＊「終了番号」が入力されていない場合は「開始番号」のみの印刷、「開始番号」も入力されていないときはデータ差込無し</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様式のみ</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の印刷となります。</a:t>
          </a:r>
          <a:endParaRPr kumimoji="1" lang="en-US" altLang="ja-JP" sz="1200">
            <a:solidFill>
              <a:schemeClr val="dk1"/>
            </a:solidFill>
            <a:effectLst/>
            <a:latin typeface="+mn-lt"/>
            <a:ea typeface="+mn-ea"/>
            <a:cs typeface="+mn-cs"/>
          </a:endParaRPr>
        </a:p>
        <a:p>
          <a:r>
            <a:rPr kumimoji="1" lang="ja-JP" altLang="en-US" sz="1200">
              <a:solidFill>
                <a:srgbClr val="C00000"/>
              </a:solidFill>
              <a:effectLst/>
              <a:latin typeface="+mn-lt"/>
              <a:ea typeface="+mn-ea"/>
              <a:cs typeface="+mn-cs"/>
            </a:rPr>
            <a:t>★一括印刷の途中でプリンタの設定はおこなえませんので、事前に「片面</a:t>
          </a:r>
          <a:r>
            <a:rPr kumimoji="1" lang="en-US" altLang="ja-JP" sz="1200">
              <a:solidFill>
                <a:srgbClr val="C00000"/>
              </a:solidFill>
              <a:effectLst/>
              <a:latin typeface="+mn-lt"/>
              <a:ea typeface="+mn-ea"/>
              <a:cs typeface="+mn-cs"/>
            </a:rPr>
            <a:t>/</a:t>
          </a:r>
          <a:r>
            <a:rPr kumimoji="1" lang="ja-JP" altLang="en-US" sz="1200">
              <a:solidFill>
                <a:srgbClr val="C00000"/>
              </a:solidFill>
              <a:effectLst/>
              <a:latin typeface="+mn-lt"/>
              <a:ea typeface="+mn-ea"/>
              <a:cs typeface="+mn-cs"/>
            </a:rPr>
            <a:t>両面」や「カラー</a:t>
          </a:r>
          <a:r>
            <a:rPr kumimoji="1" lang="en-US" altLang="ja-JP" sz="1200">
              <a:solidFill>
                <a:srgbClr val="C00000"/>
              </a:solidFill>
              <a:effectLst/>
              <a:latin typeface="+mn-lt"/>
              <a:ea typeface="+mn-ea"/>
              <a:cs typeface="+mn-cs"/>
            </a:rPr>
            <a:t>/</a:t>
          </a:r>
          <a:r>
            <a:rPr kumimoji="1" lang="ja-JP" altLang="en-US" sz="1200">
              <a:solidFill>
                <a:srgbClr val="C00000"/>
              </a:solidFill>
              <a:effectLst/>
              <a:latin typeface="+mn-lt"/>
              <a:ea typeface="+mn-ea"/>
              <a:cs typeface="+mn-cs"/>
            </a:rPr>
            <a:t>白黒」等の設定をしておいてください。</a:t>
          </a:r>
          <a:endParaRPr kumimoji="1" lang="en-US" altLang="ja-JP" sz="1200">
            <a:solidFill>
              <a:srgbClr val="C00000"/>
            </a:solidFill>
            <a:effectLst/>
            <a:latin typeface="+mn-lt"/>
            <a:ea typeface="+mn-ea"/>
            <a:cs typeface="+mn-cs"/>
          </a:endParaRPr>
        </a:p>
        <a:p>
          <a:endParaRPr kumimoji="1" lang="ja-JP" altLang="en-US" sz="1100"/>
        </a:p>
      </xdr:txBody>
    </xdr:sp>
    <xdr:clientData/>
  </xdr:twoCellAnchor>
  <xdr:twoCellAnchor>
    <xdr:from>
      <xdr:col>2</xdr:col>
      <xdr:colOff>133350</xdr:colOff>
      <xdr:row>18</xdr:row>
      <xdr:rowOff>19050</xdr:rowOff>
    </xdr:from>
    <xdr:to>
      <xdr:col>4</xdr:col>
      <xdr:colOff>749300</xdr:colOff>
      <xdr:row>23</xdr:row>
      <xdr:rowOff>146050</xdr:rowOff>
    </xdr:to>
    <xdr:sp macro="[0]!申請書の印刷" textlink="">
      <xdr:nvSpPr>
        <xdr:cNvPr id="3" name="四角形: 角度付き 2">
          <a:extLst>
            <a:ext uri="{FF2B5EF4-FFF2-40B4-BE49-F238E27FC236}">
              <a16:creationId xmlns:a16="http://schemas.microsoft.com/office/drawing/2014/main" id="{E480FD86-7061-4E14-B329-CAE6F9231055}"/>
            </a:ext>
          </a:extLst>
        </xdr:cNvPr>
        <xdr:cNvSpPr/>
      </xdr:nvSpPr>
      <xdr:spPr>
        <a:xfrm>
          <a:off x="958850" y="4603750"/>
          <a:ext cx="2114550" cy="11874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a:t>申請書</a:t>
          </a:r>
          <a:r>
            <a:rPr kumimoji="1" lang="ja-JP" altLang="en-US" sz="1400"/>
            <a:t>の</a:t>
          </a:r>
          <a:endParaRPr kumimoji="1" lang="en-US" altLang="ja-JP" sz="1400"/>
        </a:p>
        <a:p>
          <a:pPr algn="ctr"/>
          <a:r>
            <a:rPr kumimoji="1" lang="ja-JP" altLang="en-US" sz="2000"/>
            <a:t>一括印刷 </a:t>
          </a:r>
          <a:r>
            <a:rPr kumimoji="1" lang="ja-JP" altLang="en-US" sz="1100"/>
            <a:t>は</a:t>
          </a:r>
          <a:endParaRPr kumimoji="1" lang="en-US" altLang="ja-JP" sz="1100"/>
        </a:p>
        <a:p>
          <a:pPr algn="ctr"/>
          <a:r>
            <a:rPr kumimoji="1" lang="ja-JP" altLang="en-US" sz="1100"/>
            <a:t>こちらのボタンをクリック</a:t>
          </a:r>
        </a:p>
      </xdr:txBody>
    </xdr:sp>
    <xdr:clientData/>
  </xdr:twoCellAnchor>
  <xdr:twoCellAnchor>
    <xdr:from>
      <xdr:col>10</xdr:col>
      <xdr:colOff>152400</xdr:colOff>
      <xdr:row>1</xdr:row>
      <xdr:rowOff>69850</xdr:rowOff>
    </xdr:from>
    <xdr:to>
      <xdr:col>15</xdr:col>
      <xdr:colOff>1231900</xdr:colOff>
      <xdr:row>15</xdr:row>
      <xdr:rowOff>0</xdr:rowOff>
    </xdr:to>
    <xdr:sp macro="" textlink="">
      <xdr:nvSpPr>
        <xdr:cNvPr id="4" name="テキスト ボックス 3">
          <a:extLst>
            <a:ext uri="{FF2B5EF4-FFF2-40B4-BE49-F238E27FC236}">
              <a16:creationId xmlns:a16="http://schemas.microsoft.com/office/drawing/2014/main" id="{0C33D86F-9BFE-4A3E-A7CF-B5F915FD2F04}"/>
            </a:ext>
          </a:extLst>
        </xdr:cNvPr>
        <xdr:cNvSpPr txBox="1"/>
      </xdr:nvSpPr>
      <xdr:spPr>
        <a:xfrm>
          <a:off x="5029200" y="228600"/>
          <a:ext cx="4527550" cy="349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0" u="sng">
              <a:solidFill>
                <a:schemeClr val="dk1"/>
              </a:solidFill>
              <a:effectLst>
                <a:outerShdw blurRad="50800" dist="50800" dir="5400000" algn="ctr" rotWithShape="0">
                  <a:schemeClr val="accent2">
                    <a:lumMod val="20000"/>
                    <a:lumOff val="80000"/>
                  </a:schemeClr>
                </a:outerShdw>
              </a:effectLst>
              <a:latin typeface="+mn-lt"/>
              <a:ea typeface="+mn-ea"/>
              <a:cs typeface="+mn-cs"/>
            </a:rPr>
            <a:t>「２　参考様式第２号」</a:t>
          </a:r>
          <a:r>
            <a:rPr kumimoji="1" lang="en-US" altLang="ja-JP" sz="1400" b="0" u="sng">
              <a:solidFill>
                <a:schemeClr val="dk1"/>
              </a:solidFill>
              <a:effectLst>
                <a:outerShdw blurRad="50800" dist="50800" dir="5400000" algn="ctr" rotWithShape="0">
                  <a:schemeClr val="accent2">
                    <a:lumMod val="20000"/>
                    <a:lumOff val="80000"/>
                  </a:schemeClr>
                </a:outerShdw>
              </a:effectLst>
              <a:latin typeface="+mn-lt"/>
              <a:ea typeface="+mn-ea"/>
              <a:cs typeface="+mn-cs"/>
            </a:rPr>
            <a:t>(</a:t>
          </a:r>
          <a:r>
            <a:rPr kumimoji="1" lang="ja-JP" altLang="en-US" sz="1400" b="0" u="sng">
              <a:solidFill>
                <a:schemeClr val="dk1"/>
              </a:solidFill>
              <a:effectLst>
                <a:outerShdw blurRad="50800" dist="50800" dir="5400000" algn="ctr" rotWithShape="0">
                  <a:schemeClr val="accent2">
                    <a:lumMod val="20000"/>
                    <a:lumOff val="80000"/>
                  </a:schemeClr>
                </a:outerShdw>
              </a:effectLst>
              <a:latin typeface="+mn-lt"/>
              <a:ea typeface="+mn-ea"/>
              <a:cs typeface="+mn-cs"/>
            </a:rPr>
            <a:t>化学肥料低減計画書</a:t>
          </a:r>
          <a:r>
            <a:rPr kumimoji="1" lang="en-US" altLang="ja-JP" sz="1400" b="0" u="sng">
              <a:solidFill>
                <a:schemeClr val="dk1"/>
              </a:solidFill>
              <a:effectLst>
                <a:outerShdw blurRad="50800" dist="50800" dir="5400000" algn="ctr" rotWithShape="0">
                  <a:schemeClr val="accent2">
                    <a:lumMod val="20000"/>
                    <a:lumOff val="80000"/>
                  </a:schemeClr>
                </a:outerShdw>
              </a:effectLst>
              <a:latin typeface="+mn-lt"/>
              <a:ea typeface="+mn-ea"/>
              <a:cs typeface="+mn-cs"/>
            </a:rPr>
            <a:t>) </a:t>
          </a:r>
          <a:r>
            <a:rPr kumimoji="1" lang="ja-JP" altLang="en-US" sz="1600" b="0" u="sng">
              <a:solidFill>
                <a:schemeClr val="dk1"/>
              </a:solidFill>
              <a:effectLst>
                <a:outerShdw blurRad="50800" dist="50800" dir="5400000" algn="ctr" rotWithShape="0">
                  <a:schemeClr val="accent2">
                    <a:lumMod val="20000"/>
                    <a:lumOff val="80000"/>
                  </a:schemeClr>
                </a:outerShdw>
              </a:effectLst>
              <a:latin typeface="+mn-lt"/>
              <a:ea typeface="+mn-ea"/>
              <a:cs typeface="+mn-cs"/>
            </a:rPr>
            <a:t>の印刷</a:t>
          </a:r>
          <a:endParaRPr kumimoji="1" lang="en-US" altLang="ja-JP" sz="1600" b="0" u="sng">
            <a:solidFill>
              <a:schemeClr val="dk1"/>
            </a:solidFill>
            <a:effectLst>
              <a:outerShdw blurRad="50800" dist="50800" dir="5400000" algn="ctr" rotWithShape="0">
                <a:schemeClr val="accent2">
                  <a:lumMod val="20000"/>
                  <a:lumOff val="80000"/>
                </a:schemeClr>
              </a:outerShdw>
            </a:effectLst>
            <a:latin typeface="+mn-lt"/>
            <a:ea typeface="+mn-ea"/>
            <a:cs typeface="+mn-cs"/>
          </a:endParaRPr>
        </a:p>
        <a:p>
          <a:pPr>
            <a:spcBef>
              <a:spcPts val="300"/>
            </a:spcBef>
          </a:pPr>
          <a:r>
            <a:rPr kumimoji="1" lang="ja-JP" altLang="en-US" sz="1400">
              <a:solidFill>
                <a:srgbClr val="3333CC"/>
              </a:solidFill>
              <a:effectLst/>
              <a:latin typeface="+mn-lt"/>
              <a:ea typeface="+mn-ea"/>
              <a:cs typeface="+mn-cs"/>
            </a:rPr>
            <a:t>■個別に内容を確認しながら印刷</a:t>
          </a:r>
          <a:endParaRPr kumimoji="1" lang="en-US" altLang="ja-JP" sz="1400">
            <a:solidFill>
              <a:srgbClr val="3333CC"/>
            </a:solidFill>
            <a:effectLst/>
            <a:latin typeface="+mn-lt"/>
            <a:ea typeface="+mn-ea"/>
            <a:cs typeface="+mn-cs"/>
          </a:endParaRPr>
        </a:p>
        <a:p>
          <a:r>
            <a:rPr kumimoji="1" lang="ja-JP" altLang="en-US" sz="1200">
              <a:solidFill>
                <a:schemeClr val="dk1"/>
              </a:solidFill>
              <a:effectLst/>
              <a:latin typeface="+mn-lt"/>
              <a:ea typeface="+mn-ea"/>
              <a:cs typeface="+mn-cs"/>
            </a:rPr>
            <a:t>印刷したい農業者の</a:t>
          </a:r>
          <a:r>
            <a:rPr kumimoji="1" lang="en-US" altLang="ja-JP" sz="1200">
              <a:solidFill>
                <a:schemeClr val="dk1"/>
              </a:solidFill>
              <a:effectLst/>
              <a:latin typeface="+mn-lt"/>
              <a:ea typeface="+mn-ea"/>
              <a:cs typeface="+mn-cs"/>
            </a:rPr>
            <a:t>No.</a:t>
          </a:r>
          <a:r>
            <a:rPr kumimoji="1" lang="ja-JP" altLang="en-US" sz="1200">
              <a:solidFill>
                <a:schemeClr val="dk1"/>
              </a:solidFill>
              <a:effectLst/>
              <a:latin typeface="+mn-lt"/>
              <a:ea typeface="+mn-ea"/>
              <a:cs typeface="+mn-cs"/>
            </a:rPr>
            <a:t>を</a:t>
          </a:r>
          <a:r>
            <a:rPr kumimoji="1" lang="ja-JP" altLang="ja-JP" sz="1200">
              <a:solidFill>
                <a:schemeClr val="dk1"/>
              </a:solidFill>
              <a:effectLst/>
              <a:latin typeface="+mn-lt"/>
              <a:ea typeface="+mn-ea"/>
              <a:cs typeface="+mn-cs"/>
            </a:rPr>
            <a:t>「１　申請書」シートの</a:t>
          </a:r>
          <a:r>
            <a:rPr kumimoji="1" lang="en-US" altLang="ja-JP" sz="1200">
              <a:solidFill>
                <a:schemeClr val="dk1"/>
              </a:solidFill>
              <a:effectLst/>
              <a:latin typeface="+mn-lt"/>
              <a:ea typeface="+mn-ea"/>
              <a:cs typeface="+mn-cs"/>
            </a:rPr>
            <a:t>M5</a:t>
          </a:r>
          <a:r>
            <a:rPr kumimoji="1" lang="ja-JP" altLang="ja-JP" sz="1200">
              <a:solidFill>
                <a:schemeClr val="dk1"/>
              </a:solidFill>
              <a:effectLst/>
              <a:latin typeface="+mn-lt"/>
              <a:ea typeface="+mn-ea"/>
              <a:cs typeface="+mn-cs"/>
            </a:rPr>
            <a:t>セルに</a:t>
          </a:r>
          <a:r>
            <a:rPr kumimoji="1" lang="ja-JP" altLang="en-US" sz="1200">
              <a:solidFill>
                <a:schemeClr val="dk1"/>
              </a:solidFill>
              <a:effectLst/>
              <a:latin typeface="+mn-lt"/>
              <a:ea typeface="+mn-ea"/>
              <a:cs typeface="+mn-cs"/>
            </a:rPr>
            <a:t>入力し、「２　参考様式第２号」</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化学肥料低減計画書</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シートに反映されたデータを確認した上で、通常のエクセルの印刷操作をおこなってください。</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en-US" sz="1400">
              <a:solidFill>
                <a:srgbClr val="3333CC"/>
              </a:solidFill>
              <a:effectLst/>
              <a:latin typeface="+mn-lt"/>
              <a:ea typeface="+mn-ea"/>
              <a:cs typeface="+mn-cs"/>
            </a:rPr>
            <a:t>■一括印刷</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連続した番号の印刷しかできません）</a:t>
          </a:r>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印刷したい農業者の</a:t>
          </a:r>
          <a:r>
            <a:rPr kumimoji="1" lang="en-US" altLang="ja-JP" sz="1200">
              <a:solidFill>
                <a:schemeClr val="dk1"/>
              </a:solidFill>
              <a:effectLst/>
              <a:latin typeface="+mn-lt"/>
              <a:ea typeface="+mn-ea"/>
              <a:cs typeface="+mn-cs"/>
            </a:rPr>
            <a:t>No.</a:t>
          </a:r>
          <a:r>
            <a:rPr kumimoji="1" lang="ja-JP" altLang="en-US" sz="1200">
              <a:solidFill>
                <a:schemeClr val="dk1"/>
              </a:solidFill>
              <a:effectLst/>
              <a:latin typeface="+mn-lt"/>
              <a:ea typeface="+mn-ea"/>
              <a:cs typeface="+mn-cs"/>
            </a:rPr>
            <a:t>の範囲を次の「開始番号」及び「終了番号」欄に入力し、「１申請書の一括印刷」ボタンをクリックしてください。</a:t>
          </a:r>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＊「終了番号」が入力されていない場合は「開始番号」のみの印刷、</a:t>
          </a:r>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　「開始番号」も入力されていないときはデータ差込無し</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様式のみ</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の印刷となります。</a:t>
          </a:r>
        </a:p>
        <a:p>
          <a:r>
            <a:rPr kumimoji="1" lang="ja-JP" altLang="en-US" sz="1200">
              <a:solidFill>
                <a:srgbClr val="C00000"/>
              </a:solidFill>
              <a:effectLst/>
              <a:latin typeface="+mn-lt"/>
              <a:ea typeface="+mn-ea"/>
              <a:cs typeface="+mn-cs"/>
            </a:rPr>
            <a:t>★一括印刷の途中でプリンタの設定はおこなえませんので、事前に「片面</a:t>
          </a:r>
          <a:r>
            <a:rPr kumimoji="1" lang="en-US" altLang="ja-JP" sz="1200">
              <a:solidFill>
                <a:srgbClr val="C00000"/>
              </a:solidFill>
              <a:effectLst/>
              <a:latin typeface="+mn-lt"/>
              <a:ea typeface="+mn-ea"/>
              <a:cs typeface="+mn-cs"/>
            </a:rPr>
            <a:t>/</a:t>
          </a:r>
          <a:r>
            <a:rPr kumimoji="1" lang="ja-JP" altLang="en-US" sz="1200">
              <a:solidFill>
                <a:srgbClr val="C00000"/>
              </a:solidFill>
              <a:effectLst/>
              <a:latin typeface="+mn-lt"/>
              <a:ea typeface="+mn-ea"/>
              <a:cs typeface="+mn-cs"/>
            </a:rPr>
            <a:t>両面」や「カラー</a:t>
          </a:r>
          <a:r>
            <a:rPr kumimoji="1" lang="en-US" altLang="ja-JP" sz="1200">
              <a:solidFill>
                <a:srgbClr val="C00000"/>
              </a:solidFill>
              <a:effectLst/>
              <a:latin typeface="+mn-lt"/>
              <a:ea typeface="+mn-ea"/>
              <a:cs typeface="+mn-cs"/>
            </a:rPr>
            <a:t>/</a:t>
          </a:r>
          <a:r>
            <a:rPr kumimoji="1" lang="ja-JP" altLang="en-US" sz="1200">
              <a:solidFill>
                <a:srgbClr val="C00000"/>
              </a:solidFill>
              <a:effectLst/>
              <a:latin typeface="+mn-lt"/>
              <a:ea typeface="+mn-ea"/>
              <a:cs typeface="+mn-cs"/>
            </a:rPr>
            <a:t>白黒」等の設定をしておいてください。</a:t>
          </a:r>
          <a:endParaRPr kumimoji="1" lang="en-US" altLang="ja-JP" sz="1200">
            <a:solidFill>
              <a:srgbClr val="C00000"/>
            </a:solidFill>
            <a:effectLst/>
            <a:latin typeface="+mn-lt"/>
            <a:ea typeface="+mn-ea"/>
            <a:cs typeface="+mn-cs"/>
          </a:endParaRPr>
        </a:p>
        <a:p>
          <a:endParaRPr kumimoji="1" lang="ja-JP" altLang="en-US" sz="1100"/>
        </a:p>
      </xdr:txBody>
    </xdr:sp>
    <xdr:clientData/>
  </xdr:twoCellAnchor>
  <xdr:twoCellAnchor>
    <xdr:from>
      <xdr:col>11</xdr:col>
      <xdr:colOff>158750</xdr:colOff>
      <xdr:row>18</xdr:row>
      <xdr:rowOff>12700</xdr:rowOff>
    </xdr:from>
    <xdr:to>
      <xdr:col>13</xdr:col>
      <xdr:colOff>774700</xdr:colOff>
      <xdr:row>23</xdr:row>
      <xdr:rowOff>139700</xdr:rowOff>
    </xdr:to>
    <xdr:sp macro="[0]!化学肥料低減計画書の印刷" textlink="">
      <xdr:nvSpPr>
        <xdr:cNvPr id="5" name="四角形: 角度付き 4">
          <a:extLst>
            <a:ext uri="{FF2B5EF4-FFF2-40B4-BE49-F238E27FC236}">
              <a16:creationId xmlns:a16="http://schemas.microsoft.com/office/drawing/2014/main" id="{0FDB69E1-56AE-411C-AA64-C646D934F60E}"/>
            </a:ext>
          </a:extLst>
        </xdr:cNvPr>
        <xdr:cNvSpPr/>
      </xdr:nvSpPr>
      <xdr:spPr>
        <a:xfrm>
          <a:off x="5930900" y="4597400"/>
          <a:ext cx="2114550" cy="1187450"/>
        </a:xfrm>
        <a:prstGeom prst="bevel">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t>化学肥料低減計画書の</a:t>
          </a:r>
          <a:r>
            <a:rPr kumimoji="1" lang="ja-JP" altLang="en-US" sz="2000"/>
            <a:t>一括印刷 </a:t>
          </a:r>
          <a:r>
            <a:rPr kumimoji="1" lang="ja-JP" altLang="en-US" sz="1100"/>
            <a:t>は</a:t>
          </a:r>
          <a:endParaRPr kumimoji="1" lang="en-US" altLang="ja-JP" sz="1100"/>
        </a:p>
        <a:p>
          <a:pPr algn="ctr"/>
          <a:r>
            <a:rPr kumimoji="1" lang="ja-JP" altLang="en-US" sz="1100"/>
            <a:t>こちらのボタンをクリック</a:t>
          </a:r>
        </a:p>
      </xdr:txBody>
    </xdr:sp>
    <xdr:clientData/>
  </xdr:twoCellAnchor>
  <xdr:twoCellAnchor>
    <xdr:from>
      <xdr:col>5</xdr:col>
      <xdr:colOff>304800</xdr:colOff>
      <xdr:row>15</xdr:row>
      <xdr:rowOff>12700</xdr:rowOff>
    </xdr:from>
    <xdr:to>
      <xdr:col>6</xdr:col>
      <xdr:colOff>425450</xdr:colOff>
      <xdr:row>16</xdr:row>
      <xdr:rowOff>463550</xdr:rowOff>
    </xdr:to>
    <xdr:sp macro="[0]!リセット申請書" textlink="">
      <xdr:nvSpPr>
        <xdr:cNvPr id="6" name="四角形: 角を丸くする 5">
          <a:extLst>
            <a:ext uri="{FF2B5EF4-FFF2-40B4-BE49-F238E27FC236}">
              <a16:creationId xmlns:a16="http://schemas.microsoft.com/office/drawing/2014/main" id="{0D4A2AA2-840B-4D77-B795-F53AABF8EB73}"/>
            </a:ext>
          </a:extLst>
        </xdr:cNvPr>
        <xdr:cNvSpPr/>
      </xdr:nvSpPr>
      <xdr:spPr>
        <a:xfrm>
          <a:off x="3568700" y="3733800"/>
          <a:ext cx="679450" cy="692150"/>
        </a:xfrm>
        <a:prstGeom prst="roundRect">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ctr"/>
          <a:r>
            <a:rPr kumimoji="1" lang="ja-JP" altLang="en-US" sz="1100">
              <a:effectLst/>
            </a:rPr>
            <a:t>番号</a:t>
          </a:r>
          <a:endParaRPr kumimoji="1" lang="en-US" altLang="ja-JP" sz="1100">
            <a:effectLst/>
          </a:endParaRPr>
        </a:p>
        <a:p>
          <a:pPr algn="ctr"/>
          <a:r>
            <a:rPr kumimoji="1" lang="ja-JP" altLang="en-US" sz="1100">
              <a:effectLst/>
            </a:rPr>
            <a:t>リセット</a:t>
          </a:r>
          <a:endParaRPr kumimoji="1" lang="en-US" altLang="ja-JP" sz="1100">
            <a:effectLst/>
          </a:endParaRPr>
        </a:p>
        <a:p>
          <a:pPr algn="ctr"/>
          <a:r>
            <a:rPr kumimoji="1" lang="ja-JP" altLang="en-US" sz="1100">
              <a:effectLst/>
            </a:rPr>
            <a:t>ボタン</a:t>
          </a:r>
        </a:p>
      </xdr:txBody>
    </xdr:sp>
    <xdr:clientData/>
  </xdr:twoCellAnchor>
  <xdr:twoCellAnchor>
    <xdr:from>
      <xdr:col>14</xdr:col>
      <xdr:colOff>361950</xdr:colOff>
      <xdr:row>15</xdr:row>
      <xdr:rowOff>19050</xdr:rowOff>
    </xdr:from>
    <xdr:to>
      <xdr:col>15</xdr:col>
      <xdr:colOff>482600</xdr:colOff>
      <xdr:row>17</xdr:row>
      <xdr:rowOff>0</xdr:rowOff>
    </xdr:to>
    <xdr:sp macro="[0]!リセット計画書" textlink="">
      <xdr:nvSpPr>
        <xdr:cNvPr id="7" name="四角形: 角を丸くする 6">
          <a:extLst>
            <a:ext uri="{FF2B5EF4-FFF2-40B4-BE49-F238E27FC236}">
              <a16:creationId xmlns:a16="http://schemas.microsoft.com/office/drawing/2014/main" id="{B6879766-281A-4C1E-A398-D80E48BDDD14}"/>
            </a:ext>
          </a:extLst>
        </xdr:cNvPr>
        <xdr:cNvSpPr/>
      </xdr:nvSpPr>
      <xdr:spPr>
        <a:xfrm>
          <a:off x="8572500" y="3740150"/>
          <a:ext cx="679450" cy="692150"/>
        </a:xfrm>
        <a:prstGeom prst="round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ctr"/>
          <a:r>
            <a:rPr kumimoji="1" lang="ja-JP" altLang="en-US" sz="1100">
              <a:solidFill>
                <a:schemeClr val="bg1"/>
              </a:solidFill>
            </a:rPr>
            <a:t>番号</a:t>
          </a:r>
          <a:endParaRPr kumimoji="1" lang="en-US" altLang="ja-JP" sz="1100">
            <a:solidFill>
              <a:schemeClr val="bg1"/>
            </a:solidFill>
          </a:endParaRPr>
        </a:p>
        <a:p>
          <a:pPr algn="ctr"/>
          <a:r>
            <a:rPr kumimoji="1" lang="ja-JP" altLang="en-US" sz="1100">
              <a:solidFill>
                <a:schemeClr val="bg1"/>
              </a:solidFill>
            </a:rPr>
            <a:t>リセット</a:t>
          </a:r>
          <a:endParaRPr kumimoji="1" lang="en-US" altLang="ja-JP" sz="1100">
            <a:solidFill>
              <a:schemeClr val="bg1"/>
            </a:solidFill>
          </a:endParaRPr>
        </a:p>
        <a:p>
          <a:pPr algn="ctr"/>
          <a:r>
            <a:rPr kumimoji="1" lang="ja-JP" altLang="en-US" sz="1100">
              <a:solidFill>
                <a:schemeClr val="bg1"/>
              </a:solidFill>
            </a:rPr>
            <a:t>ボタン</a:t>
          </a:r>
        </a:p>
      </xdr:txBody>
    </xdr:sp>
    <xdr:clientData/>
  </xdr:twoCellAnchor>
  <xdr:twoCellAnchor>
    <xdr:from>
      <xdr:col>0</xdr:col>
      <xdr:colOff>139700</xdr:colOff>
      <xdr:row>25</xdr:row>
      <xdr:rowOff>31750</xdr:rowOff>
    </xdr:from>
    <xdr:to>
      <xdr:col>16</xdr:col>
      <xdr:colOff>6350</xdr:colOff>
      <xdr:row>27</xdr:row>
      <xdr:rowOff>38100</xdr:rowOff>
    </xdr:to>
    <xdr:sp macro="" textlink="">
      <xdr:nvSpPr>
        <xdr:cNvPr id="8" name="テキスト ボックス 7">
          <a:extLst>
            <a:ext uri="{FF2B5EF4-FFF2-40B4-BE49-F238E27FC236}">
              <a16:creationId xmlns:a16="http://schemas.microsoft.com/office/drawing/2014/main" id="{7DE6BCA4-B5F5-426F-8B1E-1666ECE720E5}"/>
            </a:ext>
          </a:extLst>
        </xdr:cNvPr>
        <xdr:cNvSpPr txBox="1"/>
      </xdr:nvSpPr>
      <xdr:spPr>
        <a:xfrm>
          <a:off x="139700" y="5988050"/>
          <a:ext cx="9423400" cy="3175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ctr"/>
          <a:r>
            <a:rPr kumimoji="1" lang="ja-JP" altLang="en-US" sz="1200"/>
            <a:t>このページの</a:t>
          </a:r>
          <a:r>
            <a:rPr kumimoji="1" lang="ja-JP" altLang="en-US" sz="1200" b="1"/>
            <a:t>列や行を挿入又は削除</a:t>
          </a:r>
          <a:r>
            <a:rPr kumimoji="1" lang="ja-JP" altLang="en-US" sz="1200"/>
            <a:t>したり、このエクセルファイルの</a:t>
          </a:r>
          <a:r>
            <a:rPr kumimoji="1" lang="ja-JP" altLang="en-US" sz="1200" b="1"/>
            <a:t>シート名を変更</a:t>
          </a:r>
          <a:r>
            <a:rPr kumimoji="1" lang="ja-JP" altLang="en-US" sz="1200"/>
            <a:t>すると、一括印刷ができなくなりますので御注意ください。</a:t>
          </a:r>
        </a:p>
      </xdr:txBody>
    </xdr:sp>
    <xdr:clientData/>
  </xdr:twoCellAnchor>
  <xdr:twoCellAnchor>
    <xdr:from>
      <xdr:col>0</xdr:col>
      <xdr:colOff>63500</xdr:colOff>
      <xdr:row>0</xdr:row>
      <xdr:rowOff>127000</xdr:rowOff>
    </xdr:from>
    <xdr:to>
      <xdr:col>16</xdr:col>
      <xdr:colOff>18569</xdr:colOff>
      <xdr:row>0</xdr:row>
      <xdr:rowOff>784413</xdr:rowOff>
    </xdr:to>
    <xdr:sp macro="" textlink="">
      <xdr:nvSpPr>
        <xdr:cNvPr id="9" name="正方形/長方形 8">
          <a:extLst>
            <a:ext uri="{FF2B5EF4-FFF2-40B4-BE49-F238E27FC236}">
              <a16:creationId xmlns:a16="http://schemas.microsoft.com/office/drawing/2014/main" id="{B20E353F-963D-4B68-B95A-FF27436BB25C}"/>
            </a:ext>
          </a:extLst>
        </xdr:cNvPr>
        <xdr:cNvSpPr/>
      </xdr:nvSpPr>
      <xdr:spPr>
        <a:xfrm>
          <a:off x="63500" y="127000"/>
          <a:ext cx="9522402" cy="65741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1"/>
        <a:lstStyle/>
        <a:p>
          <a:pPr algn="l"/>
          <a:r>
            <a:rPr kumimoji="1" lang="ja-JP" altLang="en-US" sz="1200">
              <a:solidFill>
                <a:schemeClr val="tx1"/>
              </a:solidFill>
            </a:rPr>
            <a:t>群馬県のホームーページの仕様上、マクロが組まれた</a:t>
          </a:r>
          <a:r>
            <a:rPr kumimoji="1" lang="en-US" altLang="ja-JP" sz="1200">
              <a:solidFill>
                <a:schemeClr val="tx1"/>
              </a:solidFill>
            </a:rPr>
            <a:t>Excel</a:t>
          </a:r>
          <a:r>
            <a:rPr kumimoji="1" lang="ja-JP" altLang="en-US" sz="1200">
              <a:solidFill>
                <a:schemeClr val="tx1"/>
              </a:solidFill>
            </a:rPr>
            <a:t>ファイル（</a:t>
          </a:r>
          <a:r>
            <a:rPr kumimoji="1" lang="en-US" altLang="ja-JP" sz="1200">
              <a:solidFill>
                <a:schemeClr val="tx1"/>
              </a:solidFill>
            </a:rPr>
            <a:t>xlsm</a:t>
          </a:r>
          <a:r>
            <a:rPr kumimoji="1" lang="ja-JP" altLang="en-US" sz="1200">
              <a:solidFill>
                <a:schemeClr val="tx1"/>
              </a:solidFill>
            </a:rPr>
            <a:t>形式）を掲載できないため、</a:t>
          </a:r>
          <a:r>
            <a:rPr kumimoji="1" lang="ja-JP" altLang="en-US" sz="1200" b="1" u="sng">
              <a:solidFill>
                <a:srgbClr val="FF0000"/>
              </a:solidFill>
            </a:rPr>
            <a:t>本ファイルでは一括印刷が利用できません。</a:t>
          </a:r>
          <a:endParaRPr kumimoji="1" lang="en-US" altLang="ja-JP" sz="1200" b="1" u="sng">
            <a:solidFill>
              <a:srgbClr val="FF0000"/>
            </a:solidFill>
          </a:endParaRPr>
        </a:p>
        <a:p>
          <a:pPr algn="l"/>
          <a:r>
            <a:rPr kumimoji="1" lang="ja-JP" altLang="en-US" sz="1200">
              <a:solidFill>
                <a:schemeClr val="tx1"/>
              </a:solidFill>
            </a:rPr>
            <a:t>一括印刷機能が利用できる</a:t>
          </a:r>
          <a:r>
            <a:rPr kumimoji="1" lang="en-US" altLang="ja-JP" sz="1200">
              <a:solidFill>
                <a:schemeClr val="tx1"/>
              </a:solidFill>
            </a:rPr>
            <a:t>Excel</a:t>
          </a:r>
          <a:r>
            <a:rPr kumimoji="1" lang="ja-JP" altLang="en-US" sz="1200">
              <a:solidFill>
                <a:schemeClr val="tx1"/>
              </a:solidFill>
            </a:rPr>
            <a:t>ファイルを希望される場合には、以下のメールアドレスあてに御連絡ください。</a:t>
          </a:r>
          <a:endParaRPr kumimoji="1" lang="en-US" altLang="ja-JP" sz="1200">
            <a:solidFill>
              <a:schemeClr val="tx1"/>
            </a:solidFill>
          </a:endParaRPr>
        </a:p>
        <a:p>
          <a:pPr algn="l"/>
          <a:r>
            <a:rPr kumimoji="1" lang="ja-JP" altLang="ja-JP" sz="1100">
              <a:solidFill>
                <a:schemeClr val="tx1"/>
              </a:solidFill>
              <a:effectLst/>
              <a:latin typeface="+mn-lt"/>
              <a:ea typeface="+mn-ea"/>
              <a:cs typeface="+mn-cs"/>
            </a:rPr>
            <a:t>技術支援課農業環境・植物防疫係あて</a:t>
          </a:r>
          <a:r>
            <a:rPr kumimoji="1" lang="ja-JP" altLang="en-US" sz="1100">
              <a:solidFill>
                <a:schemeClr val="tx1"/>
              </a:solidFill>
              <a:effectLst/>
              <a:latin typeface="+mn-lt"/>
              <a:ea typeface="+mn-ea"/>
              <a:cs typeface="+mn-cs"/>
            </a:rPr>
            <a:t>メールアドレス：　</a:t>
          </a:r>
          <a:r>
            <a:rPr kumimoji="1" lang="en-US" altLang="ja-JP" sz="1200">
              <a:solidFill>
                <a:schemeClr val="tx1"/>
              </a:solidFill>
            </a:rPr>
            <a:t>shokubou7@pref.gunma.lg.jp</a:t>
          </a:r>
          <a:endParaRPr kumimoji="1" lang="ja-JP" altLang="en-US" sz="12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270566</xdr:colOff>
      <xdr:row>0</xdr:row>
      <xdr:rowOff>44174</xdr:rowOff>
    </xdr:from>
    <xdr:to>
      <xdr:col>4</xdr:col>
      <xdr:colOff>1308653</xdr:colOff>
      <xdr:row>2</xdr:row>
      <xdr:rowOff>149087</xdr:rowOff>
    </xdr:to>
    <xdr:sp macro="" textlink="">
      <xdr:nvSpPr>
        <xdr:cNvPr id="2" name="正方形/長方形 1">
          <a:extLst>
            <a:ext uri="{FF2B5EF4-FFF2-40B4-BE49-F238E27FC236}">
              <a16:creationId xmlns:a16="http://schemas.microsoft.com/office/drawing/2014/main" id="{A2FA30AA-A7F8-4F79-9362-3EE40A02E422}"/>
            </a:ext>
          </a:extLst>
        </xdr:cNvPr>
        <xdr:cNvSpPr/>
      </xdr:nvSpPr>
      <xdr:spPr>
        <a:xfrm>
          <a:off x="270566" y="44174"/>
          <a:ext cx="4936435" cy="414130"/>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latin typeface="+mn-ea"/>
              <a:ea typeface="+mn-ea"/>
            </a:rPr>
            <a:t>入力シート</a:t>
          </a:r>
          <a:r>
            <a:rPr kumimoji="1" lang="en-US" altLang="ja-JP" sz="1200" b="1">
              <a:solidFill>
                <a:srgbClr val="FF0000"/>
              </a:solidFill>
              <a:latin typeface="+mn-ea"/>
              <a:ea typeface="+mn-ea"/>
            </a:rPr>
            <a:t>1</a:t>
          </a:r>
          <a:r>
            <a:rPr kumimoji="1" lang="ja-JP" altLang="en-US" sz="1200" b="1">
              <a:solidFill>
                <a:srgbClr val="FF0000"/>
              </a:solidFill>
              <a:latin typeface="+mn-ea"/>
              <a:ea typeface="+mn-ea"/>
            </a:rPr>
            <a:t>の住所（県のみ）で群馬県を選択した農業者は入力不要です。</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5</xdr:col>
      <xdr:colOff>549380</xdr:colOff>
      <xdr:row>17</xdr:row>
      <xdr:rowOff>130785</xdr:rowOff>
    </xdr:from>
    <xdr:to>
      <xdr:col>10</xdr:col>
      <xdr:colOff>224118</xdr:colOff>
      <xdr:row>20</xdr:row>
      <xdr:rowOff>97492</xdr:rowOff>
    </xdr:to>
    <xdr:grpSp>
      <xdr:nvGrpSpPr>
        <xdr:cNvPr id="5" name="グループ化 4">
          <a:extLst>
            <a:ext uri="{FF2B5EF4-FFF2-40B4-BE49-F238E27FC236}">
              <a16:creationId xmlns:a16="http://schemas.microsoft.com/office/drawing/2014/main" id="{1FC4E9DA-0919-4380-A3B8-9CC160F0B01E}"/>
            </a:ext>
          </a:extLst>
        </xdr:cNvPr>
        <xdr:cNvGrpSpPr/>
      </xdr:nvGrpSpPr>
      <xdr:grpSpPr>
        <a:xfrm>
          <a:off x="3375130" y="2975585"/>
          <a:ext cx="2500488" cy="538207"/>
          <a:chOff x="3517900" y="2152651"/>
          <a:chExt cx="2260600" cy="542322"/>
        </a:xfrm>
      </xdr:grpSpPr>
      <xdr:sp macro="" textlink="">
        <xdr:nvSpPr>
          <xdr:cNvPr id="2" name="正方形/長方形 1">
            <a:extLst>
              <a:ext uri="{FF2B5EF4-FFF2-40B4-BE49-F238E27FC236}">
                <a16:creationId xmlns:a16="http://schemas.microsoft.com/office/drawing/2014/main" id="{1BE61AEB-7C64-4571-B43D-A7AB2F3ACF11}"/>
              </a:ext>
            </a:extLst>
          </xdr:cNvPr>
          <xdr:cNvSpPr/>
        </xdr:nvSpPr>
        <xdr:spPr>
          <a:xfrm>
            <a:off x="3517900" y="2152651"/>
            <a:ext cx="2260600" cy="383818"/>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b="1">
                <a:solidFill>
                  <a:schemeClr val="tx1"/>
                </a:solidFill>
                <a:latin typeface="+mn-ea"/>
                <a:ea typeface="+mn-ea"/>
              </a:rPr>
              <a:t>群馬県協議会：</a:t>
            </a:r>
            <a:endParaRPr kumimoji="1" lang="en-US" altLang="ja-JP" sz="800" b="1">
              <a:solidFill>
                <a:schemeClr val="tx1"/>
              </a:solidFill>
              <a:latin typeface="+mn-ea"/>
              <a:ea typeface="+mn-ea"/>
            </a:endParaRPr>
          </a:p>
          <a:p>
            <a:pPr algn="l"/>
            <a:r>
              <a:rPr kumimoji="1" lang="ja-JP" altLang="en-US" sz="800">
                <a:solidFill>
                  <a:schemeClr val="tx1"/>
                </a:solidFill>
                <a:latin typeface="+mn-ea"/>
                <a:ea typeface="+mn-ea"/>
              </a:rPr>
              <a:t>入力シート</a:t>
            </a:r>
            <a:r>
              <a:rPr kumimoji="1" lang="en-US" altLang="ja-JP" sz="800">
                <a:solidFill>
                  <a:schemeClr val="tx1"/>
                </a:solidFill>
                <a:latin typeface="+mn-ea"/>
                <a:ea typeface="+mn-ea"/>
              </a:rPr>
              <a:t>1</a:t>
            </a:r>
            <a:r>
              <a:rPr kumimoji="1" lang="ja-JP" altLang="en-US" sz="800">
                <a:solidFill>
                  <a:schemeClr val="tx1"/>
                </a:solidFill>
                <a:latin typeface="+mn-ea"/>
                <a:ea typeface="+mn-ea"/>
              </a:rPr>
              <a:t>の「春用肥料費」から自動計算されます。</a:t>
            </a:r>
          </a:p>
        </xdr:txBody>
      </xdr:sp>
      <xdr:cxnSp macro="">
        <xdr:nvCxnSpPr>
          <xdr:cNvPr id="4" name="直線矢印コネクタ 3">
            <a:extLst>
              <a:ext uri="{FF2B5EF4-FFF2-40B4-BE49-F238E27FC236}">
                <a16:creationId xmlns:a16="http://schemas.microsoft.com/office/drawing/2014/main" id="{D4474BDD-9D08-4BEF-9DA0-7BAFD3386AAA}"/>
              </a:ext>
            </a:extLst>
          </xdr:cNvPr>
          <xdr:cNvCxnSpPr/>
        </xdr:nvCxnSpPr>
        <xdr:spPr>
          <a:xfrm flipH="1">
            <a:off x="4216694" y="2536468"/>
            <a:ext cx="1553528" cy="158505"/>
          </a:xfrm>
          <a:prstGeom prst="straightConnector1">
            <a:avLst/>
          </a:prstGeom>
          <a:ln w="31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absolute">
    <xdr:from>
      <xdr:col>13</xdr:col>
      <xdr:colOff>89647</xdr:colOff>
      <xdr:row>2</xdr:row>
      <xdr:rowOff>141941</xdr:rowOff>
    </xdr:from>
    <xdr:to>
      <xdr:col>18</xdr:col>
      <xdr:colOff>491699</xdr:colOff>
      <xdr:row>8</xdr:row>
      <xdr:rowOff>57050</xdr:rowOff>
    </xdr:to>
    <xdr:sp macro="" textlink="">
      <xdr:nvSpPr>
        <xdr:cNvPr id="6" name="正方形/長方形 5">
          <a:extLst>
            <a:ext uri="{FF2B5EF4-FFF2-40B4-BE49-F238E27FC236}">
              <a16:creationId xmlns:a16="http://schemas.microsoft.com/office/drawing/2014/main" id="{D7BCDD06-F23A-43B8-AABE-67ED208BD050}"/>
            </a:ext>
          </a:extLst>
        </xdr:cNvPr>
        <xdr:cNvSpPr/>
      </xdr:nvSpPr>
      <xdr:spPr>
        <a:xfrm>
          <a:off x="7672294" y="500529"/>
          <a:ext cx="3203523" cy="1050639"/>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n-ea"/>
              <a:ea typeface="+mn-ea"/>
            </a:rPr>
            <a:t>群馬県協議会：</a:t>
          </a:r>
          <a:endParaRPr kumimoji="1" lang="en-US" altLang="ja-JP" sz="1200" b="0">
            <a:solidFill>
              <a:schemeClr val="tx1"/>
            </a:solidFill>
            <a:latin typeface="+mn-ea"/>
            <a:ea typeface="+mn-ea"/>
          </a:endParaRPr>
        </a:p>
        <a:p>
          <a:pPr algn="l"/>
          <a:r>
            <a:rPr kumimoji="1" lang="ja-JP" altLang="en-US" sz="1200" b="0">
              <a:solidFill>
                <a:schemeClr val="tx1"/>
              </a:solidFill>
              <a:latin typeface="+mn-ea"/>
              <a:ea typeface="+mn-ea"/>
            </a:rPr>
            <a:t>番号を選択することで、入力シート</a:t>
          </a:r>
          <a:r>
            <a:rPr kumimoji="1" lang="en-US" altLang="ja-JP" sz="1200" b="0">
              <a:solidFill>
                <a:schemeClr val="tx1"/>
              </a:solidFill>
              <a:latin typeface="+mn-ea"/>
              <a:ea typeface="+mn-ea"/>
            </a:rPr>
            <a:t>1</a:t>
          </a:r>
          <a:r>
            <a:rPr kumimoji="1" lang="ja-JP" altLang="en-US" sz="1200" b="0">
              <a:solidFill>
                <a:schemeClr val="tx1"/>
              </a:solidFill>
              <a:latin typeface="+mn-ea"/>
              <a:ea typeface="+mn-ea"/>
            </a:rPr>
            <a:t>に記載した番号の農業者の内容を表示することができます。</a:t>
          </a:r>
          <a:endParaRPr kumimoji="1" lang="en-US" altLang="ja-JP" sz="1200" b="0">
            <a:solidFill>
              <a:schemeClr val="tx1"/>
            </a:solidFill>
            <a:latin typeface="+mn-ea"/>
            <a:ea typeface="+mn-ea"/>
          </a:endParaRPr>
        </a:p>
      </xdr:txBody>
    </xdr:sp>
    <xdr:clientData fPrintsWithSheet="0"/>
  </xdr:twoCellAnchor>
  <xdr:twoCellAnchor>
    <xdr:from>
      <xdr:col>6</xdr:col>
      <xdr:colOff>209550</xdr:colOff>
      <xdr:row>4</xdr:row>
      <xdr:rowOff>171450</xdr:rowOff>
    </xdr:from>
    <xdr:to>
      <xdr:col>10</xdr:col>
      <xdr:colOff>443088</xdr:colOff>
      <xdr:row>6</xdr:row>
      <xdr:rowOff>165006</xdr:rowOff>
    </xdr:to>
    <xdr:sp macro="" textlink="">
      <xdr:nvSpPr>
        <xdr:cNvPr id="7" name="正方形/長方形 6">
          <a:extLst>
            <a:ext uri="{FF2B5EF4-FFF2-40B4-BE49-F238E27FC236}">
              <a16:creationId xmlns:a16="http://schemas.microsoft.com/office/drawing/2014/main" id="{3CD0C591-F19B-4345-9BBA-0DF66C353FE2}"/>
            </a:ext>
          </a:extLst>
        </xdr:cNvPr>
        <xdr:cNvSpPr/>
      </xdr:nvSpPr>
      <xdr:spPr>
        <a:xfrm>
          <a:off x="3562350" y="914400"/>
          <a:ext cx="2468738" cy="380906"/>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b="1">
              <a:solidFill>
                <a:schemeClr val="tx1"/>
              </a:solidFill>
              <a:latin typeface="+mn-ea"/>
              <a:ea typeface="+mn-ea"/>
            </a:rPr>
            <a:t>群馬県協議会：</a:t>
          </a:r>
          <a:endParaRPr kumimoji="1" lang="en-US" altLang="ja-JP" sz="800" b="1">
            <a:solidFill>
              <a:schemeClr val="tx1"/>
            </a:solidFill>
            <a:latin typeface="+mn-ea"/>
            <a:ea typeface="+mn-ea"/>
          </a:endParaRPr>
        </a:p>
        <a:p>
          <a:pPr algn="l"/>
          <a:r>
            <a:rPr kumimoji="1" lang="ja-JP" altLang="en-US" sz="800">
              <a:solidFill>
                <a:schemeClr val="tx1"/>
              </a:solidFill>
              <a:latin typeface="+mn-ea"/>
              <a:ea typeface="+mn-ea"/>
            </a:rPr>
            <a:t>入力シート</a:t>
          </a:r>
          <a:r>
            <a:rPr kumimoji="1" lang="en-US" altLang="ja-JP" sz="800">
              <a:solidFill>
                <a:schemeClr val="tx1"/>
              </a:solidFill>
              <a:latin typeface="+mn-ea"/>
              <a:ea typeface="+mn-ea"/>
            </a:rPr>
            <a:t>1</a:t>
          </a:r>
          <a:r>
            <a:rPr kumimoji="1" lang="ja-JP" altLang="en-US" sz="800">
              <a:solidFill>
                <a:schemeClr val="tx1"/>
              </a:solidFill>
              <a:latin typeface="+mn-ea"/>
              <a:ea typeface="+mn-ea"/>
            </a:rPr>
            <a:t>の「春用肥料費」から自動計算されます。</a:t>
          </a:r>
        </a:p>
      </xdr:txBody>
    </xdr:sp>
    <xdr:clientData fPrintsWithSheet="0"/>
  </xdr:twoCellAnchor>
  <xdr:twoCellAnchor>
    <xdr:from>
      <xdr:col>6</xdr:col>
      <xdr:colOff>234950</xdr:colOff>
      <xdr:row>6</xdr:row>
      <xdr:rowOff>171450</xdr:rowOff>
    </xdr:from>
    <xdr:to>
      <xdr:col>6</xdr:col>
      <xdr:colOff>457200</xdr:colOff>
      <xdr:row>8</xdr:row>
      <xdr:rowOff>38100</xdr:rowOff>
    </xdr:to>
    <xdr:cxnSp macro="">
      <xdr:nvCxnSpPr>
        <xdr:cNvPr id="8" name="直線矢印コネクタ 7">
          <a:extLst>
            <a:ext uri="{FF2B5EF4-FFF2-40B4-BE49-F238E27FC236}">
              <a16:creationId xmlns:a16="http://schemas.microsoft.com/office/drawing/2014/main" id="{A76E2AE9-35B9-4732-8BDE-0541AD251EAD}"/>
            </a:ext>
          </a:extLst>
        </xdr:cNvPr>
        <xdr:cNvCxnSpPr/>
      </xdr:nvCxnSpPr>
      <xdr:spPr>
        <a:xfrm>
          <a:off x="3587750" y="1301750"/>
          <a:ext cx="222250" cy="222250"/>
        </a:xfrm>
        <a:prstGeom prst="straightConnector1">
          <a:avLst/>
        </a:prstGeom>
        <a:ln w="31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xdr:colOff>
      <xdr:row>9</xdr:row>
      <xdr:rowOff>253998</xdr:rowOff>
    </xdr:from>
    <xdr:to>
      <xdr:col>4</xdr:col>
      <xdr:colOff>1743362</xdr:colOff>
      <xdr:row>11</xdr:row>
      <xdr:rowOff>92360</xdr:rowOff>
    </xdr:to>
    <xdr:grpSp>
      <xdr:nvGrpSpPr>
        <xdr:cNvPr id="2" name="グループ化 1">
          <a:extLst>
            <a:ext uri="{FF2B5EF4-FFF2-40B4-BE49-F238E27FC236}">
              <a16:creationId xmlns:a16="http://schemas.microsoft.com/office/drawing/2014/main" id="{BDFBC860-5904-4DFE-BCE5-0CAAB435B883}"/>
            </a:ext>
          </a:extLst>
        </xdr:cNvPr>
        <xdr:cNvGrpSpPr/>
      </xdr:nvGrpSpPr>
      <xdr:grpSpPr>
        <a:xfrm>
          <a:off x="3905253" y="3555998"/>
          <a:ext cx="1743359" cy="552737"/>
          <a:chOff x="2400259" y="2830864"/>
          <a:chExt cx="2111587" cy="429509"/>
        </a:xfrm>
      </xdr:grpSpPr>
      <xdr:sp macro="" textlink="">
        <xdr:nvSpPr>
          <xdr:cNvPr id="3" name="正方形/長方形 2">
            <a:extLst>
              <a:ext uri="{FF2B5EF4-FFF2-40B4-BE49-F238E27FC236}">
                <a16:creationId xmlns:a16="http://schemas.microsoft.com/office/drawing/2014/main" id="{EA8627E1-3593-42A6-B8C8-009B10CD104C}"/>
              </a:ext>
            </a:extLst>
          </xdr:cNvPr>
          <xdr:cNvSpPr/>
        </xdr:nvSpPr>
        <xdr:spPr>
          <a:xfrm>
            <a:off x="2621031" y="2830864"/>
            <a:ext cx="1890815" cy="429509"/>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n-ea"/>
                <a:ea typeface="+mn-ea"/>
              </a:rPr>
              <a:t>群馬県協議会：</a:t>
            </a:r>
            <a:endParaRPr kumimoji="1" lang="en-US" altLang="ja-JP" sz="1200" b="1">
              <a:solidFill>
                <a:schemeClr val="tx1"/>
              </a:solidFill>
              <a:latin typeface="+mn-ea"/>
              <a:ea typeface="+mn-ea"/>
            </a:endParaRPr>
          </a:p>
          <a:p>
            <a:pPr algn="l"/>
            <a:r>
              <a:rPr kumimoji="1" lang="ja-JP" altLang="en-US" sz="1200">
                <a:solidFill>
                  <a:schemeClr val="tx1"/>
                </a:solidFill>
                <a:latin typeface="+mn-ea"/>
                <a:ea typeface="+mn-ea"/>
              </a:rPr>
              <a:t>自動計算されます</a:t>
            </a:r>
            <a:r>
              <a:rPr kumimoji="1" lang="ja-JP" altLang="en-US" sz="1000">
                <a:solidFill>
                  <a:schemeClr val="tx1"/>
                </a:solidFill>
                <a:latin typeface="+mn-ea"/>
                <a:ea typeface="+mn-ea"/>
              </a:rPr>
              <a:t>。</a:t>
            </a:r>
          </a:p>
        </xdr:txBody>
      </xdr:sp>
      <xdr:cxnSp macro="">
        <xdr:nvCxnSpPr>
          <xdr:cNvPr id="4" name="直線矢印コネクタ 3">
            <a:extLst>
              <a:ext uri="{FF2B5EF4-FFF2-40B4-BE49-F238E27FC236}">
                <a16:creationId xmlns:a16="http://schemas.microsoft.com/office/drawing/2014/main" id="{89A2DEB4-D217-40ED-903C-3640890D0818}"/>
              </a:ext>
            </a:extLst>
          </xdr:cNvPr>
          <xdr:cNvCxnSpPr/>
        </xdr:nvCxnSpPr>
        <xdr:spPr>
          <a:xfrm flipH="1">
            <a:off x="2400259" y="2835886"/>
            <a:ext cx="207660" cy="145509"/>
          </a:xfrm>
          <a:prstGeom prst="straightConnector1">
            <a:avLst/>
          </a:prstGeom>
          <a:ln w="31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fLocksWithSheet="0" fPrintsWithSheet="0"/>
  </xdr:twoCellAnchor>
  <xdr:twoCellAnchor editAs="absolute">
    <xdr:from>
      <xdr:col>7</xdr:col>
      <xdr:colOff>29205</xdr:colOff>
      <xdr:row>0</xdr:row>
      <xdr:rowOff>57725</xdr:rowOff>
    </xdr:from>
    <xdr:to>
      <xdr:col>9</xdr:col>
      <xdr:colOff>46182</xdr:colOff>
      <xdr:row>2</xdr:row>
      <xdr:rowOff>519546</xdr:rowOff>
    </xdr:to>
    <xdr:sp macro="" textlink="">
      <xdr:nvSpPr>
        <xdr:cNvPr id="8" name="正方形/長方形 7">
          <a:extLst>
            <a:ext uri="{FF2B5EF4-FFF2-40B4-BE49-F238E27FC236}">
              <a16:creationId xmlns:a16="http://schemas.microsoft.com/office/drawing/2014/main" id="{796CCE0B-EF08-4C82-9FCB-6AF795C53C4C}"/>
            </a:ext>
          </a:extLst>
        </xdr:cNvPr>
        <xdr:cNvSpPr/>
      </xdr:nvSpPr>
      <xdr:spPr>
        <a:xfrm>
          <a:off x="8722932" y="57725"/>
          <a:ext cx="3203523" cy="1050639"/>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n-ea"/>
              <a:ea typeface="+mn-ea"/>
            </a:rPr>
            <a:t>群馬県協議会：</a:t>
          </a:r>
          <a:endParaRPr kumimoji="1" lang="en-US" altLang="ja-JP" sz="800" b="0">
            <a:solidFill>
              <a:schemeClr val="tx1"/>
            </a:solidFill>
            <a:latin typeface="+mn-ea"/>
            <a:ea typeface="+mn-ea"/>
          </a:endParaRPr>
        </a:p>
        <a:p>
          <a:pPr algn="l"/>
          <a:r>
            <a:rPr kumimoji="1" lang="ja-JP" altLang="en-US" sz="1200" b="0">
              <a:solidFill>
                <a:schemeClr val="tx1"/>
              </a:solidFill>
              <a:latin typeface="+mn-ea"/>
              <a:ea typeface="+mn-ea"/>
            </a:rPr>
            <a:t>入力シート</a:t>
          </a:r>
          <a:r>
            <a:rPr kumimoji="1" lang="en-US" altLang="ja-JP" sz="1200" b="0">
              <a:solidFill>
                <a:schemeClr val="tx1"/>
              </a:solidFill>
              <a:latin typeface="+mn-ea"/>
              <a:ea typeface="+mn-ea"/>
            </a:rPr>
            <a:t>1</a:t>
          </a:r>
          <a:r>
            <a:rPr kumimoji="1" lang="ja-JP" altLang="en-US" sz="1200" b="0">
              <a:solidFill>
                <a:schemeClr val="tx1"/>
              </a:solidFill>
              <a:latin typeface="+mn-ea"/>
              <a:ea typeface="+mn-ea"/>
            </a:rPr>
            <a:t>から「氏名」　「住所」　「電話番号」</a:t>
          </a:r>
          <a:endParaRPr kumimoji="1" lang="en-US" altLang="ja-JP" sz="1200" b="0">
            <a:solidFill>
              <a:schemeClr val="tx1"/>
            </a:solidFill>
            <a:latin typeface="+mn-ea"/>
            <a:ea typeface="+mn-ea"/>
          </a:endParaRPr>
        </a:p>
        <a:p>
          <a:pPr algn="l"/>
          <a:r>
            <a:rPr kumimoji="1" lang="ja-JP" altLang="en-US" sz="1200" b="0">
              <a:solidFill>
                <a:schemeClr val="tx1"/>
              </a:solidFill>
              <a:latin typeface="+mn-ea"/>
              <a:ea typeface="+mn-ea"/>
            </a:rPr>
            <a:t>「作物名」「作付面積」「取組メニュー」が自動入力されます。</a:t>
          </a:r>
          <a:endParaRPr kumimoji="1" lang="en-US" altLang="ja-JP" sz="1200" b="0">
            <a:solidFill>
              <a:schemeClr val="tx1"/>
            </a:solidFill>
            <a:latin typeface="+mn-ea"/>
            <a:ea typeface="+mn-ea"/>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13</xdr:col>
      <xdr:colOff>473363</xdr:colOff>
      <xdr:row>1</xdr:row>
      <xdr:rowOff>134422</xdr:rowOff>
    </xdr:from>
    <xdr:to>
      <xdr:col>15</xdr:col>
      <xdr:colOff>429295</xdr:colOff>
      <xdr:row>3</xdr:row>
      <xdr:rowOff>267195</xdr:rowOff>
    </xdr:to>
    <xdr:sp macro="" textlink="">
      <xdr:nvSpPr>
        <xdr:cNvPr id="4" name="正方形/長方形 3">
          <a:extLst>
            <a:ext uri="{FF2B5EF4-FFF2-40B4-BE49-F238E27FC236}">
              <a16:creationId xmlns:a16="http://schemas.microsoft.com/office/drawing/2014/main" id="{5EEA7C6F-70BE-42E0-BCF2-CEF9A49D89A2}"/>
            </a:ext>
          </a:extLst>
        </xdr:cNvPr>
        <xdr:cNvSpPr/>
      </xdr:nvSpPr>
      <xdr:spPr>
        <a:xfrm>
          <a:off x="18160999" y="861786"/>
          <a:ext cx="3234841" cy="698500"/>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latin typeface="+mn-ea"/>
              <a:ea typeface="+mn-ea"/>
            </a:rPr>
            <a:t>群馬県協議会：</a:t>
          </a:r>
          <a:endParaRPr kumimoji="1" lang="en-US" altLang="ja-JP" sz="1000" b="1">
            <a:solidFill>
              <a:schemeClr val="tx1"/>
            </a:solidFill>
            <a:latin typeface="+mn-ea"/>
            <a:ea typeface="+mn-ea"/>
          </a:endParaRPr>
        </a:p>
        <a:p>
          <a:pPr algn="l"/>
          <a:r>
            <a:rPr kumimoji="1" lang="ja-JP" altLang="en-US" sz="1000">
              <a:solidFill>
                <a:schemeClr val="tx1"/>
              </a:solidFill>
              <a:latin typeface="+mn-ea"/>
              <a:ea typeface="+mn-ea"/>
            </a:rPr>
            <a:t>入力シートから「参加農業者」欄、「春用肥料」欄が転記され、「総合計」が計算されます。</a:t>
          </a:r>
        </a:p>
      </xdr:txBody>
    </xdr:sp>
    <xdr:clientData fPrintsWithSheet="0"/>
  </xdr:twoCellAnchor>
  <xdr:twoCellAnchor editAs="absolute">
    <xdr:from>
      <xdr:col>9</xdr:col>
      <xdr:colOff>569028</xdr:colOff>
      <xdr:row>0</xdr:row>
      <xdr:rowOff>0</xdr:rowOff>
    </xdr:from>
    <xdr:to>
      <xdr:col>14</xdr:col>
      <xdr:colOff>1394527</xdr:colOff>
      <xdr:row>0</xdr:row>
      <xdr:rowOff>698500</xdr:rowOff>
    </xdr:to>
    <xdr:sp macro="" textlink="">
      <xdr:nvSpPr>
        <xdr:cNvPr id="6" name="正方形/長方形 5">
          <a:extLst>
            <a:ext uri="{FF2B5EF4-FFF2-40B4-BE49-F238E27FC236}">
              <a16:creationId xmlns:a16="http://schemas.microsoft.com/office/drawing/2014/main" id="{19C7F82B-1168-4574-8A7B-069926A3B1F7}"/>
            </a:ext>
          </a:extLst>
        </xdr:cNvPr>
        <xdr:cNvSpPr/>
      </xdr:nvSpPr>
      <xdr:spPr>
        <a:xfrm>
          <a:off x="11779664" y="0"/>
          <a:ext cx="8941954" cy="698500"/>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solidFill>
                <a:srgbClr val="FF0000"/>
              </a:solidFill>
              <a:latin typeface="+mn-ea"/>
              <a:ea typeface="+mn-ea"/>
            </a:rPr>
            <a:t>群馬県の支援金（価格高騰分の１割）の申請書類</a:t>
          </a:r>
        </a:p>
      </xdr:txBody>
    </xdr:sp>
    <xdr:clientData fPrintsWithSheet="0"/>
  </xdr:twoCellAnchor>
  <xdr:twoCellAnchor editAs="absolute">
    <xdr:from>
      <xdr:col>1</xdr:col>
      <xdr:colOff>320799</xdr:colOff>
      <xdr:row>0</xdr:row>
      <xdr:rowOff>0</xdr:rowOff>
    </xdr:from>
    <xdr:to>
      <xdr:col>6</xdr:col>
      <xdr:colOff>484085</xdr:colOff>
      <xdr:row>0</xdr:row>
      <xdr:rowOff>698500</xdr:rowOff>
    </xdr:to>
    <xdr:sp macro="" textlink="">
      <xdr:nvSpPr>
        <xdr:cNvPr id="7" name="正方形/長方形 6">
          <a:extLst>
            <a:ext uri="{FF2B5EF4-FFF2-40B4-BE49-F238E27FC236}">
              <a16:creationId xmlns:a16="http://schemas.microsoft.com/office/drawing/2014/main" id="{5A6392C8-7975-4FC7-8248-A958EA3AEC90}"/>
            </a:ext>
          </a:extLst>
        </xdr:cNvPr>
        <xdr:cNvSpPr/>
      </xdr:nvSpPr>
      <xdr:spPr>
        <a:xfrm>
          <a:off x="759526" y="0"/>
          <a:ext cx="8279741" cy="698500"/>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solidFill>
                <a:schemeClr val="tx1"/>
              </a:solidFill>
              <a:latin typeface="+mn-ea"/>
              <a:ea typeface="+mn-ea"/>
            </a:rPr>
            <a:t>国の支援金（価格高騰分の７割）の申請書類</a:t>
          </a:r>
        </a:p>
      </xdr:txBody>
    </xdr:sp>
    <xdr:clientData fPrintsWithSheet="0"/>
  </xdr:twoCellAnchor>
  <xdr:twoCellAnchor editAs="absolute">
    <xdr:from>
      <xdr:col>5</xdr:col>
      <xdr:colOff>450274</xdr:colOff>
      <xdr:row>1</xdr:row>
      <xdr:rowOff>150092</xdr:rowOff>
    </xdr:from>
    <xdr:to>
      <xdr:col>7</xdr:col>
      <xdr:colOff>406206</xdr:colOff>
      <xdr:row>3</xdr:row>
      <xdr:rowOff>282865</xdr:rowOff>
    </xdr:to>
    <xdr:sp macro="" textlink="">
      <xdr:nvSpPr>
        <xdr:cNvPr id="8" name="正方形/長方形 7">
          <a:extLst>
            <a:ext uri="{FF2B5EF4-FFF2-40B4-BE49-F238E27FC236}">
              <a16:creationId xmlns:a16="http://schemas.microsoft.com/office/drawing/2014/main" id="{061DE88F-2168-44DF-B811-4CE0B559E247}"/>
            </a:ext>
          </a:extLst>
        </xdr:cNvPr>
        <xdr:cNvSpPr/>
      </xdr:nvSpPr>
      <xdr:spPr>
        <a:xfrm>
          <a:off x="7366001" y="877456"/>
          <a:ext cx="3234841" cy="698500"/>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latin typeface="+mn-ea"/>
              <a:ea typeface="+mn-ea"/>
            </a:rPr>
            <a:t>群馬県協議会：</a:t>
          </a:r>
          <a:endParaRPr kumimoji="1" lang="en-US" altLang="ja-JP" sz="1000" b="1">
            <a:solidFill>
              <a:schemeClr val="tx1"/>
            </a:solidFill>
            <a:latin typeface="+mn-ea"/>
            <a:ea typeface="+mn-ea"/>
          </a:endParaRPr>
        </a:p>
        <a:p>
          <a:pPr algn="l"/>
          <a:r>
            <a:rPr kumimoji="1" lang="ja-JP" altLang="en-US" sz="1000">
              <a:solidFill>
                <a:schemeClr val="tx1"/>
              </a:solidFill>
              <a:latin typeface="+mn-ea"/>
              <a:ea typeface="+mn-ea"/>
            </a:rPr>
            <a:t>入力シートから「参加農業者」欄、「春用肥料」欄が転記され、「総合計」が計算されます。</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5</xdr:col>
      <xdr:colOff>469900</xdr:colOff>
      <xdr:row>4</xdr:row>
      <xdr:rowOff>107950</xdr:rowOff>
    </xdr:from>
    <xdr:to>
      <xdr:col>10</xdr:col>
      <xdr:colOff>425449</xdr:colOff>
      <xdr:row>9</xdr:row>
      <xdr:rowOff>63502</xdr:rowOff>
    </xdr:to>
    <xdr:grpSp>
      <xdr:nvGrpSpPr>
        <xdr:cNvPr id="2" name="グループ化 1">
          <a:extLst>
            <a:ext uri="{FF2B5EF4-FFF2-40B4-BE49-F238E27FC236}">
              <a16:creationId xmlns:a16="http://schemas.microsoft.com/office/drawing/2014/main" id="{F5615D97-970D-4828-9AD1-9CF3ECF8E820}"/>
            </a:ext>
          </a:extLst>
        </xdr:cNvPr>
        <xdr:cNvGrpSpPr/>
      </xdr:nvGrpSpPr>
      <xdr:grpSpPr>
        <a:xfrm>
          <a:off x="3295650" y="793750"/>
          <a:ext cx="2781299" cy="844552"/>
          <a:chOff x="2475338" y="2742660"/>
          <a:chExt cx="2036508" cy="510043"/>
        </a:xfrm>
      </xdr:grpSpPr>
      <xdr:sp macro="" textlink="">
        <xdr:nvSpPr>
          <xdr:cNvPr id="3" name="正方形/長方形 2">
            <a:extLst>
              <a:ext uri="{FF2B5EF4-FFF2-40B4-BE49-F238E27FC236}">
                <a16:creationId xmlns:a16="http://schemas.microsoft.com/office/drawing/2014/main" id="{E35DAF1B-8C6C-4767-96EB-C4C3BF48A3BD}"/>
              </a:ext>
            </a:extLst>
          </xdr:cNvPr>
          <xdr:cNvSpPr/>
        </xdr:nvSpPr>
        <xdr:spPr>
          <a:xfrm>
            <a:off x="2621031" y="2830864"/>
            <a:ext cx="1890815" cy="421839"/>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latin typeface="+mn-ea"/>
                <a:ea typeface="+mn-ea"/>
              </a:rPr>
              <a:t>群馬県協議会：</a:t>
            </a:r>
            <a:endParaRPr kumimoji="1" lang="en-US" altLang="ja-JP" sz="1000" b="1">
              <a:solidFill>
                <a:schemeClr val="tx1"/>
              </a:solidFill>
              <a:latin typeface="+mn-ea"/>
              <a:ea typeface="+mn-ea"/>
            </a:endParaRPr>
          </a:p>
          <a:p>
            <a:pPr algn="l"/>
            <a:r>
              <a:rPr kumimoji="1" lang="ja-JP" altLang="en-US" sz="1000">
                <a:solidFill>
                  <a:schemeClr val="tx1"/>
                </a:solidFill>
                <a:latin typeface="+mn-ea"/>
                <a:ea typeface="+mn-ea"/>
              </a:rPr>
              <a:t>「入力シート</a:t>
            </a:r>
            <a:r>
              <a:rPr kumimoji="1" lang="en-US" altLang="ja-JP" sz="1000">
                <a:solidFill>
                  <a:schemeClr val="tx1"/>
                </a:solidFill>
                <a:latin typeface="+mn-ea"/>
                <a:ea typeface="+mn-ea"/>
              </a:rPr>
              <a:t>1</a:t>
            </a:r>
            <a:r>
              <a:rPr kumimoji="1" lang="ja-JP" altLang="en-US" sz="1000">
                <a:solidFill>
                  <a:schemeClr val="tx1"/>
                </a:solidFill>
                <a:latin typeface="+mn-ea"/>
                <a:ea typeface="+mn-ea"/>
              </a:rPr>
              <a:t>」から「取組実施者名」「参加農業者名（申請者名）」が転記されます。</a:t>
            </a:r>
          </a:p>
        </xdr:txBody>
      </xdr:sp>
      <xdr:cxnSp macro="">
        <xdr:nvCxnSpPr>
          <xdr:cNvPr id="4" name="直線矢印コネクタ 3">
            <a:extLst>
              <a:ext uri="{FF2B5EF4-FFF2-40B4-BE49-F238E27FC236}">
                <a16:creationId xmlns:a16="http://schemas.microsoft.com/office/drawing/2014/main" id="{25F33722-EF41-4B4F-A5A3-E507BFE78DFC}"/>
              </a:ext>
            </a:extLst>
          </xdr:cNvPr>
          <xdr:cNvCxnSpPr/>
        </xdr:nvCxnSpPr>
        <xdr:spPr>
          <a:xfrm flipH="1" flipV="1">
            <a:off x="2475338" y="2742660"/>
            <a:ext cx="132581" cy="93227"/>
          </a:xfrm>
          <a:prstGeom prst="straightConnector1">
            <a:avLst/>
          </a:prstGeom>
          <a:ln w="31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fLocksWithSheet="0"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5</xdr:col>
      <xdr:colOff>539750</xdr:colOff>
      <xdr:row>5</xdr:row>
      <xdr:rowOff>25400</xdr:rowOff>
    </xdr:from>
    <xdr:to>
      <xdr:col>10</xdr:col>
      <xdr:colOff>501649</xdr:colOff>
      <xdr:row>9</xdr:row>
      <xdr:rowOff>82548</xdr:rowOff>
    </xdr:to>
    <xdr:grpSp>
      <xdr:nvGrpSpPr>
        <xdr:cNvPr id="3" name="グループ化 2">
          <a:extLst>
            <a:ext uri="{FF2B5EF4-FFF2-40B4-BE49-F238E27FC236}">
              <a16:creationId xmlns:a16="http://schemas.microsoft.com/office/drawing/2014/main" id="{F9BCC0CE-2F8F-424B-B0CA-3D02EA676DEF}"/>
            </a:ext>
          </a:extLst>
        </xdr:cNvPr>
        <xdr:cNvGrpSpPr/>
      </xdr:nvGrpSpPr>
      <xdr:grpSpPr>
        <a:xfrm>
          <a:off x="3365500" y="889000"/>
          <a:ext cx="2787649" cy="768348"/>
          <a:chOff x="2475338" y="2742660"/>
          <a:chExt cx="2036508" cy="464022"/>
        </a:xfrm>
      </xdr:grpSpPr>
      <xdr:sp macro="" textlink="">
        <xdr:nvSpPr>
          <xdr:cNvPr id="4" name="正方形/長方形 3">
            <a:extLst>
              <a:ext uri="{FF2B5EF4-FFF2-40B4-BE49-F238E27FC236}">
                <a16:creationId xmlns:a16="http://schemas.microsoft.com/office/drawing/2014/main" id="{F6ABF499-8076-4785-B11E-31E39798E085}"/>
              </a:ext>
            </a:extLst>
          </xdr:cNvPr>
          <xdr:cNvSpPr/>
        </xdr:nvSpPr>
        <xdr:spPr>
          <a:xfrm>
            <a:off x="2621031" y="2830864"/>
            <a:ext cx="1890815" cy="375818"/>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latin typeface="+mn-ea"/>
                <a:ea typeface="+mn-ea"/>
              </a:rPr>
              <a:t>群馬県協議会：</a:t>
            </a:r>
            <a:endParaRPr kumimoji="1" lang="en-US" altLang="ja-JP" sz="1000" b="1">
              <a:solidFill>
                <a:schemeClr val="tx1"/>
              </a:solidFill>
              <a:latin typeface="+mn-ea"/>
              <a:ea typeface="+mn-ea"/>
            </a:endParaRPr>
          </a:p>
          <a:p>
            <a:pPr algn="l"/>
            <a:r>
              <a:rPr kumimoji="1" lang="ja-JP" altLang="en-US" sz="1000">
                <a:solidFill>
                  <a:schemeClr val="tx1"/>
                </a:solidFill>
                <a:latin typeface="+mn-ea"/>
                <a:ea typeface="+mn-ea"/>
              </a:rPr>
              <a:t>「入力シート</a:t>
            </a:r>
            <a:r>
              <a:rPr kumimoji="1" lang="en-US" altLang="ja-JP" sz="1000">
                <a:solidFill>
                  <a:schemeClr val="tx1"/>
                </a:solidFill>
                <a:latin typeface="+mn-ea"/>
                <a:ea typeface="+mn-ea"/>
              </a:rPr>
              <a:t>1</a:t>
            </a:r>
            <a:r>
              <a:rPr kumimoji="1" lang="ja-JP" altLang="en-US" sz="1000">
                <a:solidFill>
                  <a:schemeClr val="tx1"/>
                </a:solidFill>
                <a:latin typeface="+mn-ea"/>
                <a:ea typeface="+mn-ea"/>
              </a:rPr>
              <a:t>」から「取組実施者名」「参加農業者名（申請者名）」が転記されます。</a:t>
            </a:r>
          </a:p>
        </xdr:txBody>
      </xdr:sp>
      <xdr:cxnSp macro="">
        <xdr:nvCxnSpPr>
          <xdr:cNvPr id="5" name="直線矢印コネクタ 4">
            <a:extLst>
              <a:ext uri="{FF2B5EF4-FFF2-40B4-BE49-F238E27FC236}">
                <a16:creationId xmlns:a16="http://schemas.microsoft.com/office/drawing/2014/main" id="{AFCD0B20-1E39-4FC9-96E7-283595EBBD88}"/>
              </a:ext>
            </a:extLst>
          </xdr:cNvPr>
          <xdr:cNvCxnSpPr/>
        </xdr:nvCxnSpPr>
        <xdr:spPr>
          <a:xfrm flipH="1" flipV="1">
            <a:off x="2475338" y="2742660"/>
            <a:ext cx="132581" cy="93227"/>
          </a:xfrm>
          <a:prstGeom prst="straightConnector1">
            <a:avLst/>
          </a:prstGeom>
          <a:ln w="31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fLocksWithSheet="0"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5</xdr:col>
      <xdr:colOff>533402</xdr:colOff>
      <xdr:row>5</xdr:row>
      <xdr:rowOff>6342</xdr:rowOff>
    </xdr:from>
    <xdr:to>
      <xdr:col>10</xdr:col>
      <xdr:colOff>431802</xdr:colOff>
      <xdr:row>9</xdr:row>
      <xdr:rowOff>76189</xdr:rowOff>
    </xdr:to>
    <xdr:grpSp>
      <xdr:nvGrpSpPr>
        <xdr:cNvPr id="3" name="グループ化 2">
          <a:extLst>
            <a:ext uri="{FF2B5EF4-FFF2-40B4-BE49-F238E27FC236}">
              <a16:creationId xmlns:a16="http://schemas.microsoft.com/office/drawing/2014/main" id="{5E2720EF-A19A-4F09-9032-D60E2034963A}"/>
            </a:ext>
          </a:extLst>
        </xdr:cNvPr>
        <xdr:cNvGrpSpPr/>
      </xdr:nvGrpSpPr>
      <xdr:grpSpPr>
        <a:xfrm>
          <a:off x="3359152" y="869942"/>
          <a:ext cx="2724150" cy="781047"/>
          <a:chOff x="2475338" y="2742660"/>
          <a:chExt cx="1990118" cy="471692"/>
        </a:xfrm>
      </xdr:grpSpPr>
      <xdr:sp macro="" textlink="">
        <xdr:nvSpPr>
          <xdr:cNvPr id="4" name="正方形/長方形 3">
            <a:extLst>
              <a:ext uri="{FF2B5EF4-FFF2-40B4-BE49-F238E27FC236}">
                <a16:creationId xmlns:a16="http://schemas.microsoft.com/office/drawing/2014/main" id="{AC23AEA7-EE67-476A-9D64-6B270B19378B}"/>
              </a:ext>
            </a:extLst>
          </xdr:cNvPr>
          <xdr:cNvSpPr/>
        </xdr:nvSpPr>
        <xdr:spPr>
          <a:xfrm>
            <a:off x="2574641" y="2838534"/>
            <a:ext cx="1890815" cy="375818"/>
          </a:xfrm>
          <a:prstGeom prst="rect">
            <a:avLst/>
          </a:prstGeom>
          <a:solidFill>
            <a:schemeClr val="accent4">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latin typeface="+mn-ea"/>
                <a:ea typeface="+mn-ea"/>
              </a:rPr>
              <a:t>群馬県協議会：</a:t>
            </a:r>
            <a:endParaRPr kumimoji="1" lang="en-US" altLang="ja-JP" sz="1000" b="1">
              <a:solidFill>
                <a:schemeClr val="tx1"/>
              </a:solidFill>
              <a:latin typeface="+mn-ea"/>
              <a:ea typeface="+mn-ea"/>
            </a:endParaRPr>
          </a:p>
          <a:p>
            <a:pPr algn="l"/>
            <a:r>
              <a:rPr kumimoji="1" lang="ja-JP" altLang="en-US" sz="1000">
                <a:solidFill>
                  <a:schemeClr val="tx1"/>
                </a:solidFill>
                <a:latin typeface="+mn-ea"/>
                <a:ea typeface="+mn-ea"/>
              </a:rPr>
              <a:t>「入力シート</a:t>
            </a:r>
            <a:r>
              <a:rPr kumimoji="1" lang="en-US" altLang="ja-JP" sz="1000">
                <a:solidFill>
                  <a:schemeClr val="tx1"/>
                </a:solidFill>
                <a:latin typeface="+mn-ea"/>
                <a:ea typeface="+mn-ea"/>
              </a:rPr>
              <a:t>1</a:t>
            </a:r>
            <a:r>
              <a:rPr kumimoji="1" lang="ja-JP" altLang="en-US" sz="1000">
                <a:solidFill>
                  <a:schemeClr val="tx1"/>
                </a:solidFill>
                <a:latin typeface="+mn-ea"/>
                <a:ea typeface="+mn-ea"/>
              </a:rPr>
              <a:t>」から「取組実施者名」「参加農業者名（申請者名）」が転記されます。</a:t>
            </a:r>
          </a:p>
        </xdr:txBody>
      </xdr:sp>
      <xdr:cxnSp macro="">
        <xdr:nvCxnSpPr>
          <xdr:cNvPr id="5" name="直線矢印コネクタ 4">
            <a:extLst>
              <a:ext uri="{FF2B5EF4-FFF2-40B4-BE49-F238E27FC236}">
                <a16:creationId xmlns:a16="http://schemas.microsoft.com/office/drawing/2014/main" id="{B6502FC5-6B44-4F8B-AF79-0590760BF6A0}"/>
              </a:ext>
            </a:extLst>
          </xdr:cNvPr>
          <xdr:cNvCxnSpPr/>
        </xdr:nvCxnSpPr>
        <xdr:spPr>
          <a:xfrm flipH="1" flipV="1">
            <a:off x="2475338" y="2742660"/>
            <a:ext cx="132581" cy="93227"/>
          </a:xfrm>
          <a:prstGeom prst="straightConnector1">
            <a:avLst/>
          </a:prstGeom>
          <a:ln w="31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fLocksWithSheet="0"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Times New Roman-Arial">
      <a:majorFont>
        <a:latin typeface="Times New Roman" panose="02020603050405020304"/>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Arial" panose="020B0604020202020204"/>
        <a:ea typeface=""/>
        <a:cs typeface=""/>
        <a:font script="Jpan" typeface="ＭＳ Ｐゴシック"/>
        <a:font script="Hang" typeface="돋움"/>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794E9-A1C8-4155-96C9-F6B3ECB6522B}">
  <sheetPr codeName="Sheet7">
    <pageSetUpPr fitToPage="1"/>
  </sheetPr>
  <dimension ref="A1:K230"/>
  <sheetViews>
    <sheetView showGridLines="0" tabSelected="1" view="pageBreakPreview" zoomScaleNormal="100" zoomScaleSheetLayoutView="100" workbookViewId="0">
      <selection activeCell="M69" sqref="M69"/>
    </sheetView>
  </sheetViews>
  <sheetFormatPr defaultRowHeight="12" x14ac:dyDescent="0.2"/>
  <sheetData>
    <row r="1" spans="1:11" ht="18.649999999999999" customHeight="1" x14ac:dyDescent="0.2"/>
    <row r="2" spans="1:11" ht="19" x14ac:dyDescent="0.2">
      <c r="A2" s="236" t="s">
        <v>258</v>
      </c>
      <c r="B2" s="236"/>
      <c r="C2" s="236"/>
      <c r="D2" s="236"/>
      <c r="E2" s="236"/>
      <c r="F2" s="236"/>
      <c r="G2" s="236"/>
      <c r="H2" s="236"/>
      <c r="I2" s="236"/>
      <c r="J2" s="236"/>
      <c r="K2" s="236"/>
    </row>
    <row r="3" spans="1:11" ht="19" x14ac:dyDescent="0.2">
      <c r="A3" s="214"/>
      <c r="B3" s="214"/>
      <c r="C3" s="214"/>
      <c r="D3" s="214"/>
      <c r="E3" s="214"/>
      <c r="F3" s="214"/>
      <c r="G3" s="214"/>
      <c r="H3" s="214"/>
      <c r="I3" s="214"/>
      <c r="J3" s="214"/>
      <c r="K3" s="214"/>
    </row>
    <row r="4" spans="1:11" s="46" customFormat="1" ht="18" customHeight="1" x14ac:dyDescent="0.2">
      <c r="A4" s="237" t="s">
        <v>280</v>
      </c>
      <c r="B4" s="238"/>
      <c r="C4" s="238"/>
      <c r="D4" s="238"/>
      <c r="E4" s="238"/>
      <c r="F4" s="238"/>
      <c r="G4" s="238"/>
      <c r="H4" s="238"/>
      <c r="I4" s="238"/>
      <c r="J4" s="238"/>
      <c r="K4" s="238"/>
    </row>
    <row r="5" spans="1:11" s="46" customFormat="1" ht="18" customHeight="1" x14ac:dyDescent="0.2">
      <c r="A5" s="238"/>
      <c r="B5" s="238"/>
      <c r="C5" s="238"/>
      <c r="D5" s="238"/>
      <c r="E5" s="238"/>
      <c r="F5" s="238"/>
      <c r="G5" s="238"/>
      <c r="H5" s="238"/>
      <c r="I5" s="238"/>
      <c r="J5" s="238"/>
      <c r="K5" s="238"/>
    </row>
    <row r="6" spans="1:11" ht="18" customHeight="1" x14ac:dyDescent="0.2">
      <c r="A6" s="238"/>
      <c r="B6" s="238"/>
      <c r="C6" s="238"/>
      <c r="D6" s="238"/>
      <c r="E6" s="238"/>
      <c r="F6" s="238"/>
      <c r="G6" s="238"/>
      <c r="H6" s="238"/>
      <c r="I6" s="238"/>
      <c r="J6" s="238"/>
      <c r="K6" s="238"/>
    </row>
    <row r="7" spans="1:11" ht="18.649999999999999" customHeight="1" x14ac:dyDescent="0.2">
      <c r="A7" s="238"/>
      <c r="B7" s="238"/>
      <c r="C7" s="238"/>
      <c r="D7" s="238"/>
      <c r="E7" s="238"/>
      <c r="F7" s="238"/>
      <c r="G7" s="238"/>
      <c r="H7" s="238"/>
      <c r="I7" s="238"/>
      <c r="J7" s="238"/>
      <c r="K7" s="238"/>
    </row>
    <row r="8" spans="1:11" ht="18.649999999999999" customHeight="1" x14ac:dyDescent="0.2">
      <c r="A8" s="238"/>
      <c r="B8" s="238"/>
      <c r="C8" s="238"/>
      <c r="D8" s="238"/>
      <c r="E8" s="238"/>
      <c r="F8" s="238"/>
      <c r="G8" s="238"/>
      <c r="H8" s="238"/>
      <c r="I8" s="238"/>
      <c r="J8" s="238"/>
      <c r="K8" s="238"/>
    </row>
    <row r="9" spans="1:11" ht="65" customHeight="1" x14ac:dyDescent="0.2">
      <c r="A9" s="238"/>
      <c r="B9" s="238"/>
      <c r="C9" s="238"/>
      <c r="D9" s="238"/>
      <c r="E9" s="238"/>
      <c r="F9" s="238"/>
      <c r="G9" s="238"/>
      <c r="H9" s="238"/>
      <c r="I9" s="238"/>
      <c r="J9" s="238"/>
      <c r="K9" s="238"/>
    </row>
    <row r="10" spans="1:11" ht="18.649999999999999" customHeight="1" x14ac:dyDescent="0.2">
      <c r="A10" s="238"/>
      <c r="B10" s="238"/>
      <c r="C10" s="238"/>
      <c r="D10" s="238"/>
      <c r="E10" s="238"/>
      <c r="F10" s="238"/>
      <c r="G10" s="238"/>
      <c r="H10" s="238"/>
      <c r="I10" s="238"/>
      <c r="J10" s="238"/>
      <c r="K10" s="238"/>
    </row>
    <row r="11" spans="1:11" ht="84" customHeight="1" x14ac:dyDescent="0.2">
      <c r="A11" s="238"/>
      <c r="B11" s="238"/>
      <c r="C11" s="238"/>
      <c r="D11" s="238"/>
      <c r="E11" s="238"/>
      <c r="F11" s="238"/>
      <c r="G11" s="238"/>
      <c r="H11" s="238"/>
      <c r="I11" s="238"/>
      <c r="J11" s="238"/>
      <c r="K11" s="238"/>
    </row>
    <row r="12" spans="1:11" ht="18.649999999999999" customHeight="1" x14ac:dyDescent="0.2">
      <c r="A12" s="238"/>
      <c r="B12" s="238"/>
      <c r="C12" s="238"/>
      <c r="D12" s="238"/>
      <c r="E12" s="238"/>
      <c r="F12" s="238"/>
      <c r="G12" s="238"/>
      <c r="H12" s="238"/>
      <c r="I12" s="238"/>
      <c r="J12" s="238"/>
      <c r="K12" s="238"/>
    </row>
    <row r="13" spans="1:11" ht="18.649999999999999" customHeight="1" x14ac:dyDescent="0.2">
      <c r="A13" s="238"/>
      <c r="B13" s="238"/>
      <c r="C13" s="238"/>
      <c r="D13" s="238"/>
      <c r="E13" s="238"/>
      <c r="F13" s="238"/>
      <c r="G13" s="238"/>
      <c r="H13" s="238"/>
      <c r="I13" s="238"/>
      <c r="J13" s="238"/>
      <c r="K13" s="238"/>
    </row>
    <row r="14" spans="1:11" ht="18.649999999999999" customHeight="1" x14ac:dyDescent="0.2">
      <c r="A14" s="238"/>
      <c r="B14" s="238"/>
      <c r="C14" s="238"/>
      <c r="D14" s="238"/>
      <c r="E14" s="238"/>
      <c r="F14" s="238"/>
      <c r="G14" s="238"/>
      <c r="H14" s="238"/>
      <c r="I14" s="238"/>
      <c r="J14" s="238"/>
      <c r="K14" s="238"/>
    </row>
    <row r="15" spans="1:11" ht="86.5" customHeight="1" x14ac:dyDescent="0.2">
      <c r="A15" s="238"/>
      <c r="B15" s="238"/>
      <c r="C15" s="238"/>
      <c r="D15" s="238"/>
      <c r="E15" s="238"/>
      <c r="F15" s="238"/>
      <c r="G15" s="238"/>
      <c r="H15" s="238"/>
      <c r="I15" s="238"/>
      <c r="J15" s="238"/>
      <c r="K15" s="238"/>
    </row>
    <row r="16" spans="1:11" ht="230" customHeight="1" x14ac:dyDescent="0.2">
      <c r="A16" s="238"/>
      <c r="B16" s="238"/>
      <c r="C16" s="238"/>
      <c r="D16" s="238"/>
      <c r="E16" s="238"/>
      <c r="F16" s="238"/>
      <c r="G16" s="238"/>
      <c r="H16" s="238"/>
      <c r="I16" s="238"/>
      <c r="J16" s="238"/>
      <c r="K16" s="238"/>
    </row>
    <row r="17" spans="1:11" ht="12.5" customHeight="1" x14ac:dyDescent="0.2">
      <c r="A17" s="222" t="s">
        <v>269</v>
      </c>
      <c r="B17" s="220"/>
      <c r="C17" s="220"/>
      <c r="D17" s="220"/>
      <c r="E17" s="220"/>
      <c r="F17" s="220"/>
      <c r="G17" s="220"/>
      <c r="H17" s="220"/>
      <c r="I17" s="220"/>
      <c r="J17" s="160"/>
      <c r="K17" s="160"/>
    </row>
    <row r="18" spans="1:11" ht="18.649999999999999" customHeight="1" x14ac:dyDescent="0.2">
      <c r="A18" s="46" t="s">
        <v>0</v>
      </c>
      <c r="B18" s="160"/>
      <c r="C18" s="160"/>
      <c r="D18" s="160"/>
      <c r="E18" s="160"/>
      <c r="F18" s="160"/>
      <c r="G18" s="160"/>
      <c r="H18" s="160"/>
      <c r="I18" s="160"/>
      <c r="J18" s="160"/>
      <c r="K18" s="160"/>
    </row>
    <row r="19" spans="1:11" ht="18.649999999999999" customHeight="1" x14ac:dyDescent="0.2">
      <c r="A19" s="46" t="s">
        <v>256</v>
      </c>
      <c r="B19" s="160"/>
      <c r="C19" s="160"/>
      <c r="D19" s="160"/>
      <c r="E19" s="160"/>
      <c r="F19" s="160"/>
      <c r="G19" s="160"/>
      <c r="H19" s="160"/>
      <c r="I19" s="160"/>
      <c r="J19" s="160"/>
      <c r="K19" s="160"/>
    </row>
    <row r="20" spans="1:11" ht="18.5" customHeight="1" x14ac:dyDescent="0.2">
      <c r="A20" s="46" t="s">
        <v>257</v>
      </c>
      <c r="B20" s="160"/>
      <c r="C20" s="160"/>
      <c r="D20" s="160"/>
      <c r="E20" s="160"/>
      <c r="F20" s="160"/>
      <c r="G20" s="160"/>
      <c r="H20" s="160"/>
      <c r="I20" s="160"/>
      <c r="J20" s="160"/>
      <c r="K20" s="160"/>
    </row>
    <row r="21" spans="1:11" ht="18.649999999999999" customHeight="1" x14ac:dyDescent="0.2">
      <c r="A21" s="46" t="s">
        <v>264</v>
      </c>
    </row>
    <row r="22" spans="1:11" ht="18.649999999999999" customHeight="1" x14ac:dyDescent="0.2">
      <c r="A22" s="46" t="s">
        <v>266</v>
      </c>
    </row>
    <row r="23" spans="1:11" ht="26.5" customHeight="1" x14ac:dyDescent="0.2">
      <c r="A23" s="46" t="s">
        <v>265</v>
      </c>
    </row>
    <row r="24" spans="1:11" ht="18.649999999999999" customHeight="1" x14ac:dyDescent="0.2">
      <c r="A24" s="216" t="s">
        <v>253</v>
      </c>
      <c r="B24" s="217"/>
      <c r="C24" s="217"/>
      <c r="D24" s="217"/>
      <c r="E24" s="217"/>
      <c r="F24" s="217"/>
      <c r="G24" s="217"/>
      <c r="H24" s="217"/>
      <c r="I24" s="217"/>
      <c r="J24" s="217"/>
      <c r="K24" s="218"/>
    </row>
    <row r="25" spans="1:11" ht="18.649999999999999" customHeight="1" x14ac:dyDescent="0.2">
      <c r="A25" s="219" t="s">
        <v>254</v>
      </c>
      <c r="B25" s="220"/>
      <c r="C25" s="220"/>
      <c r="D25" s="220"/>
      <c r="E25" s="220"/>
      <c r="F25" s="220"/>
      <c r="G25" s="220"/>
      <c r="H25" s="220"/>
      <c r="I25" s="220"/>
      <c r="J25" s="220"/>
      <c r="K25" s="221"/>
    </row>
    <row r="26" spans="1:11" ht="18.649999999999999" customHeight="1" x14ac:dyDescent="0.2">
      <c r="A26" s="219"/>
      <c r="B26" s="220"/>
      <c r="C26" s="220" t="s">
        <v>259</v>
      </c>
      <c r="D26" s="220"/>
      <c r="E26" s="220"/>
      <c r="F26" s="220"/>
      <c r="G26" s="220"/>
      <c r="H26" s="220"/>
      <c r="I26" s="220"/>
      <c r="J26" s="220"/>
      <c r="K26" s="221"/>
    </row>
    <row r="27" spans="1:11" ht="13" customHeight="1" x14ac:dyDescent="0.2">
      <c r="A27" s="223"/>
      <c r="B27" s="224"/>
      <c r="C27" s="224"/>
      <c r="D27" s="224"/>
      <c r="E27" s="224"/>
      <c r="F27" s="224"/>
      <c r="G27" s="224"/>
      <c r="H27" s="224"/>
      <c r="I27" s="224"/>
      <c r="J27" s="224"/>
      <c r="K27" s="225"/>
    </row>
    <row r="28" spans="1:11" ht="20" customHeight="1" x14ac:dyDescent="0.2">
      <c r="A28" s="46"/>
      <c r="B28" s="160"/>
      <c r="C28" s="160"/>
      <c r="D28" s="160"/>
      <c r="E28" s="160"/>
      <c r="F28" s="160"/>
      <c r="G28" s="160"/>
      <c r="H28" s="160"/>
      <c r="I28" s="160"/>
      <c r="J28" s="160"/>
      <c r="K28" s="160"/>
    </row>
    <row r="29" spans="1:11" ht="18.649999999999999" customHeight="1" x14ac:dyDescent="0.2">
      <c r="A29" s="229" t="s">
        <v>237</v>
      </c>
      <c r="B29" s="160"/>
      <c r="C29" s="160"/>
      <c r="D29" s="160"/>
      <c r="E29" s="160"/>
      <c r="F29" s="160"/>
      <c r="G29" s="160"/>
      <c r="H29" s="160"/>
      <c r="I29" s="160"/>
      <c r="J29" s="160"/>
      <c r="K29" s="160"/>
    </row>
    <row r="30" spans="1:11" ht="18.649999999999999" customHeight="1" x14ac:dyDescent="0.2">
      <c r="A30" s="46" t="s">
        <v>241</v>
      </c>
      <c r="B30" s="160"/>
      <c r="C30" s="160"/>
      <c r="D30" s="160"/>
      <c r="E30" s="160"/>
      <c r="F30" s="160"/>
      <c r="G30" s="160"/>
      <c r="H30" s="160"/>
      <c r="I30" s="160"/>
      <c r="J30" s="160"/>
      <c r="K30" s="160"/>
    </row>
    <row r="31" spans="1:11" ht="18.649999999999999" customHeight="1" x14ac:dyDescent="0.2">
      <c r="A31" s="46"/>
      <c r="B31" s="160"/>
      <c r="C31" s="160"/>
      <c r="D31" s="160"/>
      <c r="E31" s="160"/>
      <c r="F31" s="160"/>
      <c r="G31" s="160"/>
      <c r="H31" s="160"/>
      <c r="I31" s="160"/>
      <c r="J31" s="160"/>
      <c r="K31" s="160"/>
    </row>
    <row r="32" spans="1:11" ht="18.649999999999999" customHeight="1" x14ac:dyDescent="0.2">
      <c r="A32" s="46"/>
      <c r="B32" s="160"/>
      <c r="C32" s="160"/>
      <c r="D32" s="160"/>
      <c r="E32" s="160"/>
      <c r="F32" s="160"/>
      <c r="G32" s="160"/>
      <c r="H32" s="160"/>
      <c r="I32" s="160"/>
      <c r="J32" s="160"/>
      <c r="K32" s="160"/>
    </row>
    <row r="33" spans="1:11" ht="18.649999999999999" customHeight="1" x14ac:dyDescent="0.2">
      <c r="A33" s="46"/>
      <c r="B33" s="160"/>
      <c r="C33" s="160"/>
      <c r="D33" s="160"/>
      <c r="E33" s="160"/>
      <c r="F33" s="160"/>
      <c r="G33" s="160"/>
      <c r="H33" s="160"/>
      <c r="I33" s="160"/>
      <c r="J33" s="160"/>
      <c r="K33" s="160"/>
    </row>
    <row r="34" spans="1:11" ht="18.649999999999999" customHeight="1" x14ac:dyDescent="0.2">
      <c r="A34" s="46"/>
      <c r="B34" s="160"/>
      <c r="C34" s="160"/>
      <c r="D34" s="160"/>
      <c r="E34" s="160"/>
      <c r="F34" s="160"/>
      <c r="G34" s="160"/>
      <c r="H34" s="160"/>
      <c r="I34" s="160"/>
      <c r="J34" s="160"/>
      <c r="K34" s="160"/>
    </row>
    <row r="35" spans="1:11" ht="18.649999999999999" customHeight="1" x14ac:dyDescent="0.2">
      <c r="A35" s="46"/>
      <c r="B35" s="160"/>
      <c r="C35" s="160"/>
      <c r="D35" s="160"/>
      <c r="E35" s="160"/>
      <c r="F35" s="160"/>
      <c r="G35" s="160"/>
      <c r="H35" s="160"/>
      <c r="I35" s="160"/>
      <c r="J35" s="160"/>
      <c r="K35" s="160"/>
    </row>
    <row r="36" spans="1:11" ht="18.649999999999999" customHeight="1" x14ac:dyDescent="0.2">
      <c r="A36" s="46"/>
      <c r="B36" s="160"/>
      <c r="C36" s="160"/>
      <c r="D36" s="160"/>
      <c r="E36" s="160"/>
      <c r="F36" s="160"/>
      <c r="G36" s="160"/>
      <c r="H36" s="160"/>
      <c r="I36" s="160"/>
      <c r="J36" s="160"/>
      <c r="K36" s="160"/>
    </row>
    <row r="37" spans="1:11" ht="18.649999999999999" customHeight="1" x14ac:dyDescent="0.2">
      <c r="A37" s="46"/>
      <c r="B37" s="160"/>
      <c r="C37" s="160"/>
      <c r="D37" s="160"/>
      <c r="E37" s="160"/>
      <c r="F37" s="160"/>
      <c r="G37" s="160"/>
      <c r="H37" s="160"/>
      <c r="I37" s="160"/>
      <c r="J37" s="160"/>
      <c r="K37" s="160"/>
    </row>
    <row r="38" spans="1:11" ht="18.649999999999999" customHeight="1" x14ac:dyDescent="0.2">
      <c r="A38" s="46"/>
      <c r="B38" s="160"/>
      <c r="C38" s="160"/>
      <c r="D38" s="160"/>
      <c r="E38" s="160"/>
      <c r="F38" s="160"/>
      <c r="G38" s="160"/>
      <c r="H38" s="160"/>
      <c r="I38" s="160"/>
      <c r="J38" s="160"/>
      <c r="K38" s="160"/>
    </row>
    <row r="39" spans="1:11" ht="18.649999999999999" customHeight="1" x14ac:dyDescent="0.2">
      <c r="A39" s="46"/>
      <c r="B39" s="160"/>
      <c r="C39" s="160"/>
      <c r="D39" s="160"/>
      <c r="E39" s="160"/>
      <c r="F39" s="160"/>
      <c r="G39" s="160"/>
      <c r="H39" s="160"/>
      <c r="I39" s="160"/>
      <c r="J39" s="160"/>
      <c r="K39" s="160"/>
    </row>
    <row r="40" spans="1:11" ht="18.649999999999999" customHeight="1" x14ac:dyDescent="0.2">
      <c r="A40" s="46"/>
      <c r="B40" s="160"/>
      <c r="C40" s="160"/>
      <c r="D40" s="160"/>
      <c r="E40" s="160"/>
      <c r="F40" s="160"/>
      <c r="G40" s="160"/>
      <c r="H40" s="160"/>
      <c r="I40" s="160"/>
      <c r="J40" s="160"/>
      <c r="K40" s="160"/>
    </row>
    <row r="41" spans="1:11" ht="18.649999999999999" customHeight="1" x14ac:dyDescent="0.2">
      <c r="A41" s="46"/>
      <c r="B41" s="160"/>
      <c r="C41" s="160"/>
      <c r="D41" s="160"/>
      <c r="E41" s="160"/>
      <c r="F41" s="160"/>
      <c r="G41" s="160"/>
      <c r="H41" s="160"/>
      <c r="I41" s="160"/>
      <c r="J41" s="160"/>
      <c r="K41" s="160"/>
    </row>
    <row r="42" spans="1:11" ht="18.649999999999999" customHeight="1" x14ac:dyDescent="0.2">
      <c r="A42" s="46"/>
      <c r="B42" s="160"/>
      <c r="C42" s="160"/>
      <c r="D42" s="160"/>
      <c r="E42" s="160"/>
      <c r="F42" s="160"/>
      <c r="G42" s="160"/>
      <c r="H42" s="160"/>
      <c r="I42" s="160"/>
      <c r="J42" s="160"/>
      <c r="K42" s="160"/>
    </row>
    <row r="43" spans="1:11" ht="18.649999999999999" customHeight="1" x14ac:dyDescent="0.2">
      <c r="A43" s="46"/>
      <c r="B43" s="160"/>
      <c r="C43" s="160"/>
      <c r="D43" s="160"/>
      <c r="E43" s="160"/>
      <c r="F43" s="160"/>
      <c r="G43" s="160"/>
      <c r="H43" s="160"/>
      <c r="I43" s="160"/>
      <c r="J43" s="160"/>
      <c r="K43" s="160"/>
    </row>
    <row r="44" spans="1:11" ht="18.649999999999999" customHeight="1" x14ac:dyDescent="0.2">
      <c r="A44" s="229" t="s">
        <v>238</v>
      </c>
      <c r="B44" s="160"/>
      <c r="C44" s="160"/>
      <c r="D44" s="160"/>
      <c r="E44" s="160"/>
      <c r="F44" s="160"/>
      <c r="G44" s="160"/>
      <c r="H44" s="160"/>
      <c r="I44" s="160"/>
      <c r="J44" s="160"/>
      <c r="K44" s="160"/>
    </row>
    <row r="45" spans="1:11" ht="18.649999999999999" customHeight="1" x14ac:dyDescent="0.2">
      <c r="A45" s="46" t="s">
        <v>270</v>
      </c>
      <c r="B45" s="160"/>
      <c r="C45" s="160"/>
      <c r="D45" s="160"/>
      <c r="E45" s="160"/>
      <c r="F45" s="160"/>
      <c r="G45" s="160"/>
      <c r="H45" s="160"/>
      <c r="I45" s="160"/>
      <c r="J45" s="160"/>
      <c r="K45" s="160"/>
    </row>
    <row r="46" spans="1:11" ht="18.649999999999999" customHeight="1" x14ac:dyDescent="0.2">
      <c r="A46" s="46" t="s">
        <v>240</v>
      </c>
      <c r="B46" s="160"/>
      <c r="C46" s="160"/>
      <c r="D46" s="160"/>
      <c r="E46" s="160"/>
      <c r="F46" s="160"/>
      <c r="G46" s="160"/>
      <c r="H46" s="160"/>
      <c r="I46" s="160"/>
      <c r="J46" s="160"/>
      <c r="K46" s="160"/>
    </row>
    <row r="47" spans="1:11" ht="18.649999999999999" customHeight="1" x14ac:dyDescent="0.2">
      <c r="A47" s="46" t="s">
        <v>243</v>
      </c>
      <c r="B47" s="160"/>
      <c r="C47" s="160"/>
      <c r="D47" s="160"/>
      <c r="E47" s="160"/>
      <c r="F47" s="160"/>
      <c r="G47" s="160"/>
      <c r="H47" s="160"/>
      <c r="I47" s="160"/>
      <c r="J47" s="160"/>
      <c r="K47" s="160"/>
    </row>
    <row r="48" spans="1:11" ht="18.649999999999999" customHeight="1" x14ac:dyDescent="0.2">
      <c r="A48" s="46" t="s">
        <v>250</v>
      </c>
      <c r="B48" s="160"/>
      <c r="C48" s="160"/>
      <c r="D48" s="160"/>
      <c r="E48" s="160"/>
      <c r="F48" s="160"/>
      <c r="G48" s="160"/>
      <c r="H48" s="160"/>
      <c r="I48" s="160"/>
      <c r="J48" s="160"/>
      <c r="K48" s="160"/>
    </row>
    <row r="49" spans="1:11" ht="18.649999999999999" customHeight="1" x14ac:dyDescent="0.2">
      <c r="A49" s="46"/>
      <c r="B49" s="160"/>
      <c r="C49" s="160"/>
      <c r="D49" s="160"/>
      <c r="E49" s="160"/>
      <c r="F49" s="160"/>
      <c r="G49" s="160"/>
      <c r="H49" s="160"/>
      <c r="I49" s="160"/>
      <c r="J49" s="160"/>
      <c r="K49" s="160"/>
    </row>
    <row r="50" spans="1:11" ht="18.649999999999999" customHeight="1" x14ac:dyDescent="0.2">
      <c r="A50" s="46"/>
      <c r="B50" s="160"/>
      <c r="C50" s="160"/>
      <c r="D50" s="160"/>
      <c r="E50" s="160"/>
      <c r="F50" s="160"/>
      <c r="G50" s="160"/>
      <c r="H50" s="160"/>
      <c r="I50" s="160"/>
      <c r="J50" s="160"/>
      <c r="K50" s="160"/>
    </row>
    <row r="51" spans="1:11" ht="18.649999999999999" customHeight="1" x14ac:dyDescent="0.2">
      <c r="A51" s="46"/>
      <c r="B51" s="160"/>
      <c r="C51" s="160"/>
      <c r="D51" s="160"/>
      <c r="E51" s="160"/>
      <c r="F51" s="160"/>
      <c r="G51" s="160"/>
      <c r="H51" s="160"/>
      <c r="I51" s="160"/>
      <c r="J51" s="160"/>
      <c r="K51" s="160"/>
    </row>
    <row r="52" spans="1:11" ht="18.649999999999999" customHeight="1" x14ac:dyDescent="0.2">
      <c r="A52" s="46"/>
      <c r="B52" s="160"/>
      <c r="C52" s="160"/>
      <c r="D52" s="160"/>
      <c r="E52" s="160"/>
      <c r="F52" s="160"/>
      <c r="G52" s="160"/>
      <c r="H52" s="160"/>
      <c r="I52" s="160"/>
      <c r="J52" s="160"/>
      <c r="K52" s="160"/>
    </row>
    <row r="53" spans="1:11" ht="18.649999999999999" customHeight="1" x14ac:dyDescent="0.2">
      <c r="A53" s="46"/>
      <c r="B53" s="160"/>
      <c r="C53" s="160"/>
      <c r="D53" s="160"/>
      <c r="E53" s="160"/>
      <c r="F53" s="160"/>
      <c r="G53" s="160"/>
      <c r="H53" s="160"/>
      <c r="I53" s="160"/>
      <c r="J53" s="160"/>
      <c r="K53" s="160"/>
    </row>
    <row r="54" spans="1:11" ht="18.649999999999999" customHeight="1" x14ac:dyDescent="0.2">
      <c r="A54" s="46"/>
      <c r="B54" s="160"/>
      <c r="C54" s="160"/>
      <c r="D54" s="160"/>
      <c r="E54" s="160"/>
      <c r="F54" s="160"/>
      <c r="G54" s="160"/>
      <c r="H54" s="160"/>
      <c r="I54" s="160"/>
      <c r="J54" s="160"/>
      <c r="K54" s="160"/>
    </row>
    <row r="55" spans="1:11" ht="18.649999999999999" customHeight="1" x14ac:dyDescent="0.2">
      <c r="A55" s="46"/>
      <c r="B55" s="160"/>
      <c r="C55" s="160"/>
      <c r="D55" s="160"/>
      <c r="E55" s="160"/>
      <c r="F55" s="160"/>
      <c r="G55" s="160"/>
      <c r="H55" s="160"/>
      <c r="I55" s="160"/>
      <c r="J55" s="160"/>
      <c r="K55" s="160"/>
    </row>
    <row r="56" spans="1:11" ht="18.649999999999999" customHeight="1" x14ac:dyDescent="0.2">
      <c r="A56" s="46"/>
      <c r="B56" s="160"/>
      <c r="C56" s="160"/>
      <c r="D56" s="160"/>
      <c r="E56" s="160"/>
      <c r="F56" s="160"/>
      <c r="G56" s="160"/>
      <c r="H56" s="160"/>
      <c r="I56" s="160"/>
      <c r="J56" s="160"/>
      <c r="K56" s="160"/>
    </row>
    <row r="57" spans="1:11" ht="18.649999999999999" customHeight="1" x14ac:dyDescent="0.2">
      <c r="A57" s="46"/>
      <c r="B57" s="160"/>
      <c r="C57" s="160"/>
      <c r="D57" s="160"/>
      <c r="E57" s="160"/>
      <c r="F57" s="160"/>
      <c r="G57" s="160"/>
      <c r="H57" s="160"/>
      <c r="I57" s="160"/>
      <c r="J57" s="160"/>
      <c r="K57" s="160"/>
    </row>
    <row r="58" spans="1:11" ht="18.649999999999999" customHeight="1" x14ac:dyDescent="0.2">
      <c r="A58" s="46"/>
      <c r="B58" s="160"/>
      <c r="C58" s="160"/>
      <c r="D58" s="160"/>
      <c r="E58" s="160"/>
      <c r="F58" s="160"/>
      <c r="G58" s="160"/>
      <c r="H58" s="160"/>
      <c r="I58" s="160"/>
      <c r="J58" s="160"/>
      <c r="K58" s="160"/>
    </row>
    <row r="59" spans="1:11" ht="18.649999999999999" customHeight="1" x14ac:dyDescent="0.2">
      <c r="A59" s="46"/>
      <c r="B59" s="160"/>
      <c r="C59" s="160"/>
      <c r="D59" s="160"/>
      <c r="E59" s="160"/>
      <c r="F59" s="160"/>
      <c r="G59" s="160"/>
      <c r="H59" s="160"/>
      <c r="I59" s="160"/>
      <c r="J59" s="160"/>
      <c r="K59" s="160"/>
    </row>
    <row r="60" spans="1:11" ht="18.649999999999999" customHeight="1" x14ac:dyDescent="0.2">
      <c r="A60" s="229" t="s">
        <v>242</v>
      </c>
      <c r="B60" s="160"/>
      <c r="C60" s="160"/>
      <c r="D60" s="160"/>
      <c r="E60" s="160"/>
      <c r="F60" s="160"/>
      <c r="G60" s="160"/>
      <c r="H60" s="160"/>
      <c r="I60" s="160"/>
      <c r="J60" s="160"/>
      <c r="K60" s="160"/>
    </row>
    <row r="61" spans="1:11" ht="18.649999999999999" customHeight="1" x14ac:dyDescent="0.2">
      <c r="A61" s="46" t="s">
        <v>277</v>
      </c>
      <c r="B61" s="160"/>
      <c r="C61" s="160"/>
      <c r="D61" s="160"/>
      <c r="E61" s="160"/>
      <c r="F61" s="160"/>
      <c r="G61" s="160"/>
      <c r="H61" s="160"/>
      <c r="I61" s="160"/>
      <c r="J61" s="160"/>
      <c r="K61" s="160"/>
    </row>
    <row r="62" spans="1:11" ht="18.649999999999999" customHeight="1" x14ac:dyDescent="0.2">
      <c r="A62" s="46" t="s">
        <v>278</v>
      </c>
      <c r="B62" s="160"/>
      <c r="C62" s="160"/>
      <c r="D62" s="160"/>
      <c r="E62" s="160"/>
      <c r="F62" s="160"/>
      <c r="G62" s="160"/>
      <c r="H62" s="160"/>
      <c r="I62" s="160"/>
      <c r="J62" s="160"/>
      <c r="K62" s="160"/>
    </row>
    <row r="63" spans="1:11" ht="18.649999999999999" customHeight="1" x14ac:dyDescent="0.2">
      <c r="A63" s="46" t="s">
        <v>251</v>
      </c>
      <c r="B63" s="160"/>
      <c r="C63" s="160"/>
      <c r="D63" s="160"/>
      <c r="E63" s="160"/>
      <c r="F63" s="160"/>
      <c r="G63" s="160"/>
      <c r="H63" s="160"/>
      <c r="I63" s="160"/>
      <c r="J63" s="160"/>
      <c r="K63" s="160"/>
    </row>
    <row r="64" spans="1:11" ht="18.649999999999999" customHeight="1" x14ac:dyDescent="0.2">
      <c r="A64" s="46" t="s">
        <v>252</v>
      </c>
      <c r="B64" s="160"/>
      <c r="C64" s="160"/>
      <c r="D64" s="160"/>
      <c r="E64" s="160"/>
      <c r="F64" s="160"/>
      <c r="G64" s="160"/>
      <c r="H64" s="160"/>
      <c r="I64" s="160"/>
      <c r="J64" s="160"/>
      <c r="K64" s="160"/>
    </row>
    <row r="65" spans="1:11" ht="10.5" customHeight="1" x14ac:dyDescent="0.2">
      <c r="A65" s="46"/>
      <c r="B65" s="160"/>
      <c r="C65" s="160"/>
      <c r="D65" s="160"/>
      <c r="E65" s="160"/>
      <c r="F65" s="160"/>
      <c r="G65" s="160"/>
      <c r="H65" s="160"/>
      <c r="I65" s="160"/>
      <c r="J65" s="160"/>
      <c r="K65" s="160"/>
    </row>
    <row r="66" spans="1:11" ht="18.649999999999999" customHeight="1" x14ac:dyDescent="0.2">
      <c r="A66" s="46" t="s">
        <v>263</v>
      </c>
      <c r="B66" s="160"/>
      <c r="C66" s="160"/>
      <c r="D66" s="160"/>
      <c r="E66" s="160"/>
      <c r="F66" s="160"/>
      <c r="G66" s="160"/>
      <c r="H66" s="160"/>
      <c r="I66" s="160"/>
      <c r="J66" s="160"/>
      <c r="K66" s="160"/>
    </row>
    <row r="67" spans="1:11" ht="18.649999999999999" customHeight="1" x14ac:dyDescent="0.2">
      <c r="A67" s="226" t="s">
        <v>260</v>
      </c>
      <c r="B67" s="160"/>
      <c r="C67" s="160"/>
      <c r="D67" s="160"/>
      <c r="E67" s="160"/>
      <c r="F67" s="160"/>
      <c r="G67" s="160"/>
      <c r="H67" s="160"/>
      <c r="I67" s="160"/>
      <c r="J67" s="160"/>
      <c r="K67" s="160"/>
    </row>
    <row r="68" spans="1:11" ht="18.649999999999999" customHeight="1" x14ac:dyDescent="0.2">
      <c r="A68" s="226" t="s">
        <v>261</v>
      </c>
      <c r="B68" s="160"/>
      <c r="C68" s="160"/>
      <c r="D68" s="160"/>
      <c r="E68" s="160"/>
      <c r="F68" s="160"/>
      <c r="G68" s="160"/>
      <c r="H68" s="160"/>
      <c r="I68" s="160"/>
      <c r="J68" s="160"/>
      <c r="K68" s="160"/>
    </row>
    <row r="69" spans="1:11" ht="18.649999999999999" customHeight="1" x14ac:dyDescent="0.2">
      <c r="A69" s="226" t="s">
        <v>262</v>
      </c>
      <c r="B69" s="160"/>
      <c r="C69" s="160"/>
      <c r="D69" s="160"/>
      <c r="E69" s="160"/>
      <c r="F69" s="160"/>
      <c r="G69" s="160"/>
      <c r="H69" s="160"/>
      <c r="I69" s="160"/>
      <c r="J69" s="160"/>
      <c r="K69" s="160"/>
    </row>
    <row r="70" spans="1:11" ht="18.649999999999999" customHeight="1" x14ac:dyDescent="0.2">
      <c r="A70" s="46"/>
      <c r="B70" s="160"/>
      <c r="C70" s="160"/>
      <c r="D70" s="160"/>
      <c r="E70" s="160"/>
      <c r="F70" s="160"/>
      <c r="G70" s="160"/>
      <c r="H70" s="160"/>
      <c r="I70" s="160"/>
      <c r="J70" s="160"/>
      <c r="K70" s="160"/>
    </row>
    <row r="71" spans="1:11" ht="18.649999999999999" customHeight="1" x14ac:dyDescent="0.2">
      <c r="A71" s="46"/>
      <c r="B71" s="160"/>
      <c r="C71" s="160"/>
      <c r="D71" s="160"/>
      <c r="E71" s="160"/>
      <c r="F71" s="160"/>
      <c r="G71" s="160"/>
      <c r="H71" s="160"/>
      <c r="I71" s="160"/>
      <c r="J71" s="160"/>
      <c r="K71" s="160"/>
    </row>
    <row r="72" spans="1:11" ht="18.649999999999999" customHeight="1" x14ac:dyDescent="0.2">
      <c r="A72" s="46"/>
      <c r="B72" s="160"/>
      <c r="C72" s="160"/>
      <c r="D72" s="160"/>
      <c r="E72" s="160"/>
      <c r="F72" s="160"/>
      <c r="G72" s="160"/>
      <c r="H72" s="160"/>
      <c r="I72" s="160"/>
      <c r="J72" s="160"/>
      <c r="K72" s="160"/>
    </row>
    <row r="73" spans="1:11" ht="18.649999999999999" customHeight="1" x14ac:dyDescent="0.2">
      <c r="A73" s="46"/>
      <c r="B73" s="160"/>
      <c r="C73" s="160"/>
      <c r="D73" s="160"/>
      <c r="E73" s="160"/>
      <c r="F73" s="160"/>
      <c r="G73" s="160"/>
      <c r="H73" s="160"/>
      <c r="I73" s="160"/>
      <c r="J73" s="160"/>
      <c r="K73" s="160"/>
    </row>
    <row r="74" spans="1:11" ht="18.649999999999999" customHeight="1" x14ac:dyDescent="0.2">
      <c r="A74" s="46"/>
      <c r="B74" s="160"/>
      <c r="C74" s="160"/>
      <c r="D74" s="160"/>
      <c r="E74" s="160"/>
      <c r="F74" s="160"/>
      <c r="G74" s="160"/>
      <c r="H74" s="160"/>
      <c r="I74" s="160"/>
      <c r="J74" s="160"/>
      <c r="K74" s="160"/>
    </row>
    <row r="75" spans="1:11" ht="18.649999999999999" customHeight="1" x14ac:dyDescent="0.2">
      <c r="A75" s="46"/>
      <c r="B75" s="160"/>
      <c r="C75" s="160"/>
      <c r="D75" s="160"/>
      <c r="E75" s="160"/>
      <c r="F75" s="160"/>
      <c r="G75" s="160"/>
      <c r="H75" s="160"/>
      <c r="I75" s="160"/>
      <c r="J75" s="160"/>
      <c r="K75" s="160"/>
    </row>
    <row r="76" spans="1:11" ht="18.649999999999999" customHeight="1" x14ac:dyDescent="0.2">
      <c r="A76" s="46"/>
      <c r="B76" s="160"/>
      <c r="C76" s="160"/>
      <c r="D76" s="160"/>
      <c r="E76" s="160"/>
      <c r="F76" s="160"/>
      <c r="G76" s="160"/>
      <c r="H76" s="160"/>
      <c r="I76" s="160"/>
      <c r="J76" s="160"/>
      <c r="K76" s="160"/>
    </row>
    <row r="77" spans="1:11" ht="18.649999999999999" customHeight="1" x14ac:dyDescent="0.2">
      <c r="A77" s="46"/>
      <c r="B77" s="160"/>
      <c r="C77" s="160"/>
      <c r="D77" s="160"/>
      <c r="E77" s="160"/>
      <c r="F77" s="160"/>
      <c r="G77" s="160"/>
      <c r="H77" s="160"/>
      <c r="I77" s="160"/>
      <c r="J77" s="160"/>
      <c r="K77" s="160"/>
    </row>
    <row r="78" spans="1:11" ht="18.649999999999999" customHeight="1" x14ac:dyDescent="0.2">
      <c r="A78" s="46"/>
      <c r="B78" s="160"/>
      <c r="C78" s="160"/>
      <c r="D78" s="160"/>
      <c r="E78" s="160"/>
      <c r="F78" s="160"/>
      <c r="G78" s="160"/>
      <c r="H78" s="160"/>
      <c r="I78" s="160"/>
      <c r="J78" s="160"/>
      <c r="K78" s="160"/>
    </row>
    <row r="79" spans="1:11" ht="18.649999999999999" customHeight="1" x14ac:dyDescent="0.2">
      <c r="A79" s="46"/>
      <c r="B79" s="160"/>
      <c r="C79" s="160"/>
      <c r="D79" s="160"/>
      <c r="E79" s="160"/>
      <c r="F79" s="160"/>
      <c r="G79" s="160"/>
      <c r="H79" s="160"/>
      <c r="I79" s="160"/>
      <c r="J79" s="160"/>
      <c r="K79" s="160"/>
    </row>
    <row r="80" spans="1:11" ht="18.649999999999999" customHeight="1" x14ac:dyDescent="0.2">
      <c r="A80" s="46"/>
      <c r="B80" s="160"/>
      <c r="C80" s="160"/>
      <c r="D80" s="160"/>
      <c r="E80" s="160"/>
      <c r="F80" s="160"/>
      <c r="G80" s="160"/>
      <c r="H80" s="160"/>
      <c r="I80" s="160"/>
      <c r="J80" s="160"/>
      <c r="K80" s="160"/>
    </row>
    <row r="81" spans="1:11" ht="18.649999999999999" customHeight="1" x14ac:dyDescent="0.2">
      <c r="A81" s="46"/>
      <c r="B81" s="160"/>
      <c r="C81" s="160"/>
      <c r="D81" s="160"/>
      <c r="E81" s="160"/>
      <c r="F81" s="160"/>
      <c r="G81" s="160"/>
      <c r="H81" s="160"/>
      <c r="I81" s="160"/>
      <c r="J81" s="160"/>
      <c r="K81" s="160"/>
    </row>
    <row r="82" spans="1:11" ht="18.649999999999999" customHeight="1" x14ac:dyDescent="0.2">
      <c r="A82" s="46"/>
      <c r="B82" s="160"/>
      <c r="C82" s="160"/>
      <c r="D82" s="160"/>
      <c r="E82" s="160"/>
      <c r="F82" s="160"/>
      <c r="G82" s="160"/>
      <c r="H82" s="160"/>
      <c r="I82" s="160"/>
      <c r="J82" s="160"/>
      <c r="K82" s="160"/>
    </row>
    <row r="83" spans="1:11" ht="18.649999999999999" customHeight="1" x14ac:dyDescent="0.2">
      <c r="A83" s="46"/>
      <c r="B83" s="160"/>
      <c r="C83" s="160"/>
      <c r="D83" s="160"/>
      <c r="E83" s="160"/>
      <c r="F83" s="160"/>
      <c r="G83" s="160"/>
      <c r="H83" s="160"/>
      <c r="I83" s="160"/>
      <c r="J83" s="160"/>
      <c r="K83" s="160"/>
    </row>
    <row r="84" spans="1:11" ht="18.649999999999999" customHeight="1" x14ac:dyDescent="0.2">
      <c r="A84" s="46"/>
      <c r="B84" s="160"/>
      <c r="C84" s="160"/>
      <c r="D84" s="160"/>
      <c r="E84" s="160"/>
      <c r="F84" s="160"/>
      <c r="G84" s="160"/>
      <c r="H84" s="160"/>
      <c r="I84" s="160"/>
      <c r="J84" s="160"/>
      <c r="K84" s="160"/>
    </row>
    <row r="85" spans="1:11" ht="18.649999999999999" customHeight="1" x14ac:dyDescent="0.2">
      <c r="A85" s="46"/>
      <c r="B85" s="160"/>
      <c r="C85" s="160"/>
      <c r="D85" s="160"/>
      <c r="E85" s="160"/>
      <c r="F85" s="160"/>
      <c r="G85" s="160"/>
      <c r="H85" s="160"/>
      <c r="I85" s="160"/>
      <c r="J85" s="160"/>
      <c r="K85" s="160"/>
    </row>
    <row r="86" spans="1:11" ht="18.649999999999999" customHeight="1" x14ac:dyDescent="0.2">
      <c r="A86" s="46"/>
      <c r="B86" s="160"/>
      <c r="C86" s="160"/>
      <c r="D86" s="160"/>
      <c r="E86" s="160"/>
      <c r="F86" s="160"/>
      <c r="G86" s="160"/>
      <c r="H86" s="160"/>
      <c r="I86" s="160"/>
      <c r="J86" s="160"/>
      <c r="K86" s="160"/>
    </row>
    <row r="87" spans="1:11" ht="18.649999999999999" customHeight="1" x14ac:dyDescent="0.2">
      <c r="A87" s="46"/>
      <c r="B87" s="160"/>
      <c r="C87" s="160"/>
      <c r="D87" s="160"/>
      <c r="E87" s="160"/>
      <c r="F87" s="160"/>
      <c r="G87" s="160"/>
      <c r="H87" s="160"/>
      <c r="I87" s="160"/>
      <c r="J87" s="160"/>
      <c r="K87" s="160"/>
    </row>
    <row r="88" spans="1:11" ht="18.649999999999999" customHeight="1" x14ac:dyDescent="0.2">
      <c r="A88" s="46"/>
      <c r="B88" s="160"/>
      <c r="C88" s="160"/>
      <c r="D88" s="160"/>
      <c r="E88" s="160"/>
      <c r="F88" s="160"/>
      <c r="G88" s="160"/>
      <c r="H88" s="160"/>
      <c r="I88" s="160"/>
      <c r="J88" s="160"/>
      <c r="K88" s="160"/>
    </row>
    <row r="89" spans="1:11" ht="18.649999999999999" customHeight="1" x14ac:dyDescent="0.2">
      <c r="A89" s="46"/>
      <c r="B89" s="160"/>
      <c r="C89" s="160"/>
      <c r="D89" s="160"/>
      <c r="E89" s="160"/>
      <c r="F89" s="160"/>
      <c r="G89" s="160"/>
      <c r="H89" s="160"/>
      <c r="I89" s="160"/>
      <c r="J89" s="160"/>
      <c r="K89" s="160"/>
    </row>
    <row r="90" spans="1:11" ht="18.649999999999999" customHeight="1" x14ac:dyDescent="0.2">
      <c r="A90" s="46"/>
      <c r="B90" s="160"/>
      <c r="C90" s="160"/>
      <c r="D90" s="160"/>
      <c r="E90" s="160"/>
      <c r="F90" s="160"/>
      <c r="G90" s="160"/>
      <c r="H90" s="160"/>
      <c r="I90" s="160"/>
      <c r="J90" s="160"/>
      <c r="K90" s="160"/>
    </row>
    <row r="91" spans="1:11" ht="18.649999999999999" customHeight="1" x14ac:dyDescent="0.2">
      <c r="A91" s="239" t="s">
        <v>244</v>
      </c>
      <c r="B91" s="239"/>
      <c r="C91" s="239"/>
      <c r="D91" s="239"/>
      <c r="E91" s="239"/>
      <c r="F91" s="239"/>
      <c r="G91" s="239"/>
      <c r="H91" s="239"/>
      <c r="I91" s="239"/>
      <c r="J91" s="239"/>
      <c r="K91" s="239"/>
    </row>
    <row r="92" spans="1:11" ht="18.649999999999999" customHeight="1" x14ac:dyDescent="0.2">
      <c r="A92" s="46" t="s">
        <v>245</v>
      </c>
      <c r="B92" s="160"/>
      <c r="C92" s="160"/>
      <c r="D92" s="160"/>
      <c r="E92" s="160"/>
      <c r="F92" s="160"/>
      <c r="G92" s="160"/>
      <c r="H92" s="160"/>
      <c r="I92" s="160"/>
      <c r="J92" s="160"/>
      <c r="K92" s="160"/>
    </row>
    <row r="93" spans="1:11" ht="18.649999999999999" customHeight="1" x14ac:dyDescent="0.2">
      <c r="A93" s="46" t="s">
        <v>246</v>
      </c>
      <c r="B93" s="160"/>
      <c r="C93" s="160"/>
      <c r="D93" s="160"/>
      <c r="E93" s="160"/>
      <c r="F93" s="160"/>
      <c r="G93" s="160"/>
      <c r="H93" s="160"/>
      <c r="I93" s="160"/>
      <c r="J93" s="160"/>
      <c r="K93" s="160"/>
    </row>
    <row r="94" spans="1:11" ht="18.649999999999999" customHeight="1" x14ac:dyDescent="0.2">
      <c r="A94" s="46" t="s">
        <v>247</v>
      </c>
      <c r="B94" s="160"/>
      <c r="C94" s="160"/>
      <c r="D94" s="160"/>
      <c r="E94" s="160"/>
      <c r="F94" s="160"/>
      <c r="G94" s="160"/>
      <c r="H94" s="160"/>
      <c r="I94" s="160"/>
      <c r="J94" s="160"/>
      <c r="K94" s="160"/>
    </row>
    <row r="95" spans="1:11" ht="18.5" customHeight="1" x14ac:dyDescent="0.2">
      <c r="A95" s="46"/>
      <c r="B95" s="160"/>
      <c r="C95" s="160"/>
      <c r="D95" s="160"/>
      <c r="E95" s="160"/>
      <c r="F95" s="160"/>
      <c r="G95" s="160"/>
      <c r="H95" s="160"/>
      <c r="I95" s="160"/>
      <c r="J95" s="160"/>
      <c r="K95" s="160"/>
    </row>
    <row r="96" spans="1:11" ht="18.649999999999999" customHeight="1" x14ac:dyDescent="0.2">
      <c r="A96" s="46"/>
      <c r="B96" s="160"/>
      <c r="C96" s="160"/>
      <c r="D96" s="160"/>
      <c r="E96" s="160"/>
      <c r="F96" s="160"/>
      <c r="G96" s="160"/>
      <c r="H96" s="160"/>
      <c r="I96" s="160"/>
      <c r="J96" s="160"/>
      <c r="K96" s="160"/>
    </row>
    <row r="97" spans="1:11" ht="14" x14ac:dyDescent="0.2">
      <c r="A97" s="46"/>
      <c r="B97" s="160"/>
      <c r="C97" s="160"/>
      <c r="D97" s="160"/>
      <c r="E97" s="160"/>
      <c r="F97" s="160"/>
      <c r="G97" s="160"/>
      <c r="H97" s="160"/>
      <c r="I97" s="160"/>
      <c r="J97" s="160"/>
      <c r="K97" s="160"/>
    </row>
    <row r="98" spans="1:11" ht="14" x14ac:dyDescent="0.2">
      <c r="A98" s="46"/>
      <c r="B98" s="160"/>
      <c r="C98" s="160"/>
      <c r="D98" s="160"/>
      <c r="E98" s="160"/>
      <c r="F98" s="160"/>
      <c r="G98" s="160"/>
      <c r="H98" s="160"/>
      <c r="I98" s="160"/>
      <c r="J98" s="160"/>
      <c r="K98" s="160"/>
    </row>
    <row r="99" spans="1:11" ht="14" x14ac:dyDescent="0.2">
      <c r="A99" s="46"/>
      <c r="B99" s="160"/>
      <c r="C99" s="160"/>
      <c r="D99" s="160"/>
      <c r="E99" s="160"/>
      <c r="F99" s="160"/>
      <c r="G99" s="160"/>
      <c r="H99" s="160"/>
      <c r="I99" s="160"/>
      <c r="J99" s="160"/>
      <c r="K99" s="160"/>
    </row>
    <row r="100" spans="1:11" ht="14" x14ac:dyDescent="0.2">
      <c r="A100" s="46"/>
      <c r="B100" s="160"/>
      <c r="C100" s="160"/>
      <c r="D100" s="160"/>
      <c r="E100" s="160"/>
      <c r="F100" s="160"/>
      <c r="G100" s="160"/>
      <c r="H100" s="160"/>
      <c r="I100" s="160"/>
      <c r="J100" s="160"/>
      <c r="K100" s="160"/>
    </row>
    <row r="101" spans="1:11" ht="14" x14ac:dyDescent="0.2">
      <c r="A101" s="46"/>
      <c r="B101" s="160"/>
      <c r="C101" s="160"/>
      <c r="D101" s="160"/>
      <c r="E101" s="160"/>
      <c r="F101" s="160"/>
      <c r="G101" s="160"/>
      <c r="H101" s="160"/>
      <c r="I101" s="160"/>
      <c r="J101" s="160"/>
      <c r="K101" s="160"/>
    </row>
    <row r="102" spans="1:11" x14ac:dyDescent="0.2">
      <c r="A102" s="160"/>
      <c r="B102" s="160"/>
      <c r="C102" s="160"/>
      <c r="D102" s="160"/>
      <c r="E102" s="160"/>
      <c r="F102" s="160"/>
      <c r="G102" s="160"/>
      <c r="H102" s="160"/>
      <c r="I102" s="160"/>
      <c r="J102" s="160"/>
      <c r="K102" s="160"/>
    </row>
    <row r="103" spans="1:11" x14ac:dyDescent="0.2">
      <c r="A103" s="160"/>
      <c r="B103" s="160"/>
      <c r="C103" s="160"/>
      <c r="D103" s="160"/>
      <c r="E103" s="160"/>
      <c r="F103" s="160"/>
      <c r="G103" s="160"/>
      <c r="H103" s="160"/>
      <c r="I103" s="160"/>
      <c r="J103" s="160"/>
      <c r="K103" s="160"/>
    </row>
    <row r="104" spans="1:11" x14ac:dyDescent="0.2">
      <c r="B104" s="160"/>
      <c r="C104" s="160"/>
      <c r="D104" s="160"/>
      <c r="E104" s="160"/>
      <c r="F104" s="160"/>
      <c r="G104" s="160"/>
      <c r="H104" s="160"/>
      <c r="I104" s="160"/>
      <c r="J104" s="160"/>
      <c r="K104" s="160"/>
    </row>
    <row r="105" spans="1:11" x14ac:dyDescent="0.2">
      <c r="B105" s="160"/>
      <c r="C105" s="160"/>
      <c r="D105" s="160"/>
      <c r="E105" s="160"/>
      <c r="F105" s="160"/>
      <c r="G105" s="160"/>
      <c r="H105" s="160"/>
      <c r="I105" s="160"/>
      <c r="J105" s="160"/>
      <c r="K105" s="160"/>
    </row>
    <row r="106" spans="1:11" x14ac:dyDescent="0.2">
      <c r="B106" s="160"/>
      <c r="C106" s="160"/>
      <c r="D106" s="160"/>
      <c r="E106" s="160"/>
      <c r="F106" s="160"/>
      <c r="G106" s="160"/>
      <c r="H106" s="160"/>
      <c r="I106" s="160"/>
      <c r="J106" s="160"/>
      <c r="K106" s="160"/>
    </row>
    <row r="107" spans="1:11" x14ac:dyDescent="0.2">
      <c r="B107" s="160"/>
      <c r="C107" s="160"/>
      <c r="D107" s="160"/>
      <c r="E107" s="160"/>
      <c r="F107" s="160"/>
      <c r="G107" s="160"/>
      <c r="H107" s="160"/>
      <c r="I107" s="160"/>
      <c r="J107" s="160"/>
      <c r="K107" s="160"/>
    </row>
    <row r="108" spans="1:11" x14ac:dyDescent="0.2">
      <c r="A108" s="160"/>
      <c r="B108" s="160"/>
      <c r="C108" s="160"/>
      <c r="D108" s="160"/>
      <c r="E108" s="160"/>
      <c r="F108" s="160"/>
      <c r="G108" s="160"/>
      <c r="H108" s="160"/>
      <c r="I108" s="160"/>
      <c r="J108" s="160"/>
      <c r="K108" s="160"/>
    </row>
    <row r="109" spans="1:11" x14ac:dyDescent="0.2">
      <c r="A109" s="160"/>
      <c r="B109" s="160"/>
      <c r="C109" s="160"/>
      <c r="D109" s="160"/>
      <c r="E109" s="160"/>
      <c r="F109" s="160"/>
      <c r="G109" s="160"/>
      <c r="H109" s="160"/>
      <c r="I109" s="160"/>
      <c r="J109" s="160"/>
      <c r="K109" s="160"/>
    </row>
    <row r="110" spans="1:11" x14ac:dyDescent="0.2">
      <c r="A110" s="160"/>
      <c r="B110" s="160"/>
      <c r="C110" s="160"/>
      <c r="D110" s="160"/>
      <c r="E110" s="160"/>
      <c r="F110" s="160"/>
      <c r="G110" s="160"/>
      <c r="H110" s="160"/>
      <c r="I110" s="160"/>
      <c r="J110" s="160"/>
      <c r="K110" s="160"/>
    </row>
    <row r="111" spans="1:11" x14ac:dyDescent="0.2">
      <c r="A111" s="160"/>
      <c r="B111" s="160"/>
      <c r="C111" s="160"/>
      <c r="D111" s="160"/>
      <c r="E111" s="160"/>
      <c r="F111" s="160"/>
      <c r="G111" s="160"/>
      <c r="H111" s="160"/>
      <c r="I111" s="160"/>
      <c r="J111" s="160"/>
      <c r="K111" s="160"/>
    </row>
    <row r="112" spans="1:11" x14ac:dyDescent="0.2">
      <c r="A112" s="160"/>
      <c r="B112" s="160"/>
      <c r="C112" s="160"/>
      <c r="D112" s="160"/>
      <c r="E112" s="160"/>
      <c r="F112" s="160"/>
      <c r="G112" s="160"/>
      <c r="H112" s="160"/>
      <c r="I112" s="160"/>
      <c r="J112" s="160"/>
      <c r="K112" s="160"/>
    </row>
    <row r="113" spans="1:11" x14ac:dyDescent="0.2">
      <c r="A113" s="160"/>
      <c r="B113" s="160"/>
      <c r="C113" s="160"/>
      <c r="D113" s="160"/>
      <c r="E113" s="160"/>
      <c r="F113" s="160"/>
      <c r="G113" s="160"/>
      <c r="H113" s="160"/>
      <c r="I113" s="160"/>
      <c r="J113" s="160"/>
      <c r="K113" s="160"/>
    </row>
    <row r="114" spans="1:11" x14ac:dyDescent="0.2">
      <c r="A114" s="160"/>
      <c r="B114" s="160"/>
      <c r="C114" s="160"/>
      <c r="D114" s="160"/>
      <c r="E114" s="160"/>
      <c r="F114" s="160"/>
      <c r="G114" s="160"/>
      <c r="H114" s="160"/>
      <c r="I114" s="160"/>
      <c r="J114" s="160"/>
      <c r="K114" s="160"/>
    </row>
    <row r="115" spans="1:11" x14ac:dyDescent="0.2">
      <c r="A115" s="160"/>
      <c r="B115" s="160"/>
      <c r="C115" s="160"/>
      <c r="D115" s="160"/>
      <c r="E115" s="160"/>
      <c r="F115" s="160"/>
      <c r="G115" s="160"/>
      <c r="H115" s="160"/>
      <c r="I115" s="160"/>
      <c r="J115" s="160"/>
      <c r="K115" s="160"/>
    </row>
    <row r="116" spans="1:11" x14ac:dyDescent="0.2">
      <c r="A116" s="160"/>
      <c r="B116" s="160"/>
      <c r="C116" s="160"/>
      <c r="D116" s="160"/>
      <c r="E116" s="160"/>
      <c r="F116" s="160"/>
      <c r="G116" s="160"/>
      <c r="H116" s="160"/>
      <c r="I116" s="160"/>
      <c r="J116" s="160"/>
      <c r="K116" s="160"/>
    </row>
    <row r="117" spans="1:11" x14ac:dyDescent="0.2">
      <c r="A117" s="160"/>
      <c r="B117" s="160"/>
      <c r="C117" s="160"/>
      <c r="D117" s="160"/>
      <c r="E117" s="160"/>
      <c r="F117" s="160"/>
      <c r="G117" s="160"/>
      <c r="H117" s="160"/>
      <c r="I117" s="160"/>
      <c r="J117" s="160"/>
      <c r="K117" s="160"/>
    </row>
    <row r="118" spans="1:11" x14ac:dyDescent="0.2">
      <c r="A118" s="160"/>
      <c r="B118" s="160"/>
      <c r="C118" s="160"/>
      <c r="D118" s="160"/>
      <c r="E118" s="160"/>
      <c r="F118" s="160"/>
      <c r="G118" s="160"/>
      <c r="H118" s="160"/>
      <c r="I118" s="160"/>
      <c r="J118" s="160"/>
      <c r="K118" s="160"/>
    </row>
    <row r="119" spans="1:11" x14ac:dyDescent="0.2">
      <c r="A119" s="160"/>
      <c r="B119" s="160"/>
      <c r="C119" s="160"/>
      <c r="D119" s="160"/>
      <c r="E119" s="160"/>
      <c r="F119" s="160"/>
      <c r="G119" s="160"/>
      <c r="H119" s="160"/>
      <c r="I119" s="160"/>
      <c r="J119" s="160"/>
      <c r="K119" s="160"/>
    </row>
    <row r="120" spans="1:11" x14ac:dyDescent="0.2">
      <c r="A120" s="160"/>
      <c r="B120" s="160"/>
      <c r="C120" s="160"/>
      <c r="D120" s="160"/>
      <c r="E120" s="160"/>
      <c r="F120" s="160"/>
      <c r="G120" s="160"/>
      <c r="H120" s="160"/>
      <c r="I120" s="160"/>
      <c r="J120" s="160"/>
      <c r="K120" s="160"/>
    </row>
    <row r="121" spans="1:11" x14ac:dyDescent="0.2">
      <c r="A121" s="160"/>
      <c r="B121" s="160"/>
      <c r="C121" s="160"/>
      <c r="D121" s="160"/>
      <c r="E121" s="160"/>
      <c r="F121" s="160"/>
      <c r="G121" s="160"/>
      <c r="H121" s="160"/>
      <c r="I121" s="160"/>
      <c r="J121" s="160"/>
      <c r="K121" s="160"/>
    </row>
    <row r="122" spans="1:11" x14ac:dyDescent="0.2">
      <c r="B122" s="160"/>
      <c r="C122" s="160"/>
      <c r="D122" s="160"/>
      <c r="E122" s="160"/>
      <c r="F122" s="160"/>
      <c r="G122" s="160"/>
      <c r="H122" s="160"/>
      <c r="I122" s="160"/>
      <c r="J122" s="160"/>
      <c r="K122" s="160"/>
    </row>
    <row r="123" spans="1:11" x14ac:dyDescent="0.2">
      <c r="B123" s="160"/>
      <c r="C123" s="160"/>
      <c r="D123" s="160"/>
      <c r="E123" s="160"/>
      <c r="F123" s="160"/>
      <c r="G123" s="160"/>
      <c r="H123" s="160"/>
      <c r="I123" s="160"/>
      <c r="J123" s="160"/>
      <c r="K123" s="160"/>
    </row>
    <row r="124" spans="1:11" x14ac:dyDescent="0.2">
      <c r="B124" s="160"/>
      <c r="C124" s="160"/>
      <c r="D124" s="160"/>
      <c r="E124" s="160"/>
      <c r="F124" s="160"/>
      <c r="G124" s="160"/>
      <c r="H124" s="160"/>
      <c r="I124" s="160"/>
      <c r="J124" s="160"/>
      <c r="K124" s="160"/>
    </row>
    <row r="125" spans="1:11" x14ac:dyDescent="0.2">
      <c r="B125" s="160"/>
      <c r="C125" s="160"/>
      <c r="D125" s="160"/>
      <c r="E125" s="160"/>
      <c r="F125" s="160"/>
      <c r="G125" s="160"/>
      <c r="H125" s="160"/>
      <c r="I125" s="160"/>
      <c r="J125" s="160"/>
      <c r="K125" s="160"/>
    </row>
    <row r="126" spans="1:11" ht="30" customHeight="1" x14ac:dyDescent="0.2">
      <c r="B126" s="160"/>
      <c r="C126" s="160"/>
      <c r="D126" s="160"/>
      <c r="E126" s="160"/>
      <c r="F126" s="160"/>
      <c r="G126" s="160"/>
      <c r="H126" s="160"/>
      <c r="I126" s="160"/>
      <c r="J126" s="160"/>
      <c r="K126" s="160"/>
    </row>
    <row r="127" spans="1:11" ht="27.5" customHeight="1" x14ac:dyDescent="0.2">
      <c r="B127" s="160"/>
      <c r="C127" s="160"/>
      <c r="D127" s="160"/>
      <c r="E127" s="160"/>
      <c r="F127" s="160"/>
      <c r="G127" s="160"/>
      <c r="H127" s="160"/>
      <c r="I127" s="160"/>
      <c r="J127" s="160"/>
      <c r="K127" s="160"/>
    </row>
    <row r="128" spans="1:11" ht="21.65" customHeight="1" x14ac:dyDescent="0.2">
      <c r="A128" s="46" t="s">
        <v>272</v>
      </c>
      <c r="B128" s="160"/>
      <c r="C128" s="160"/>
      <c r="D128" s="160"/>
      <c r="E128" s="160"/>
      <c r="F128" s="160"/>
      <c r="G128" s="160"/>
      <c r="H128" s="160"/>
      <c r="I128" s="160"/>
      <c r="J128" s="160"/>
      <c r="K128" s="160"/>
    </row>
    <row r="129" spans="1:1" ht="14" x14ac:dyDescent="0.2">
      <c r="A129" s="46" t="s">
        <v>1</v>
      </c>
    </row>
    <row r="130" spans="1:1" ht="11.5" customHeight="1" x14ac:dyDescent="0.2"/>
    <row r="134" spans="1:1" ht="21" customHeight="1" x14ac:dyDescent="0.2">
      <c r="A134" s="229" t="s">
        <v>248</v>
      </c>
    </row>
    <row r="135" spans="1:1" ht="21" customHeight="1" x14ac:dyDescent="0.2">
      <c r="A135" s="46" t="s">
        <v>249</v>
      </c>
    </row>
    <row r="136" spans="1:1" ht="21" customHeight="1" x14ac:dyDescent="0.2">
      <c r="A136" s="46" t="s">
        <v>255</v>
      </c>
    </row>
    <row r="137" spans="1:1" ht="21.65" customHeight="1" x14ac:dyDescent="0.2">
      <c r="A137" s="175"/>
    </row>
    <row r="138" spans="1:1" ht="21.65" customHeight="1" x14ac:dyDescent="0.2">
      <c r="A138" s="175"/>
    </row>
    <row r="164" spans="1:1" ht="21" customHeight="1" x14ac:dyDescent="0.2">
      <c r="A164" s="46" t="s">
        <v>267</v>
      </c>
    </row>
    <row r="165" spans="1:1" ht="21" customHeight="1" x14ac:dyDescent="0.2">
      <c r="A165" s="46" t="s">
        <v>268</v>
      </c>
    </row>
    <row r="195" spans="1:1" ht="21" customHeight="1" x14ac:dyDescent="0.2">
      <c r="A195" s="46" t="s">
        <v>273</v>
      </c>
    </row>
    <row r="196" spans="1:1" ht="21" customHeight="1" x14ac:dyDescent="0.2">
      <c r="A196" s="46" t="s">
        <v>274</v>
      </c>
    </row>
    <row r="197" spans="1:1" ht="21.65" customHeight="1" x14ac:dyDescent="0.2">
      <c r="A197" s="175" t="s">
        <v>275</v>
      </c>
    </row>
    <row r="198" spans="1:1" ht="21.65" customHeight="1" x14ac:dyDescent="0.2">
      <c r="A198" s="175" t="s">
        <v>276</v>
      </c>
    </row>
    <row r="199" spans="1:1" ht="21.65" customHeight="1" x14ac:dyDescent="0.2">
      <c r="A199" s="175"/>
    </row>
    <row r="228" spans="1:1" ht="21" customHeight="1" x14ac:dyDescent="0.2">
      <c r="A228" s="46" t="s">
        <v>271</v>
      </c>
    </row>
    <row r="229" spans="1:1" ht="21" customHeight="1" x14ac:dyDescent="0.2">
      <c r="A229" s="46" t="s">
        <v>2</v>
      </c>
    </row>
    <row r="230" spans="1:1" ht="21.65" customHeight="1" x14ac:dyDescent="0.2">
      <c r="A230" s="175"/>
    </row>
  </sheetData>
  <sheetProtection algorithmName="SHA-512" hashValue="6G12Q1HXWJW0AQUn7s4MHI6lRpPmB0lD7NNqFTQfrv/zFrkKknxJU2vcNFZy0iE6SJcF4CViKkH192r9RBgamQ==" saltValue="LIi66OOCW+PN9A7MhF0FcQ==" spinCount="100000" sheet="1" selectLockedCells="1" selectUnlockedCells="1"/>
  <mergeCells count="3">
    <mergeCell ref="A2:K2"/>
    <mergeCell ref="A4:K16"/>
    <mergeCell ref="A91:K91"/>
  </mergeCells>
  <phoneticPr fontId="2"/>
  <pageMargins left="0.70866141732283472" right="0.70866141732283472" top="0.74803149606299213" bottom="0.74803149606299213" header="0.31496062992125984" footer="0.31496062992125984"/>
  <pageSetup paperSize="9" fitToHeight="0" orientation="portrait" cellComments="asDisplayed" r:id="rId1"/>
  <rowBreaks count="5" manualBreakCount="5">
    <brk id="17" max="10" man="1"/>
    <brk id="58" max="10" man="1"/>
    <brk id="89" max="10" man="1"/>
    <brk id="132" max="16383" man="1"/>
    <brk id="192"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20F51-9C29-4DC4-B8FB-4910D1748F7A}">
  <sheetPr codeName="Sheet12">
    <tabColor rgb="FFFF99FF"/>
    <pageSetUpPr fitToPage="1"/>
  </sheetPr>
  <dimension ref="A2:X53"/>
  <sheetViews>
    <sheetView showGridLines="0" view="pageBreakPreview" zoomScale="85" zoomScaleNormal="100" zoomScaleSheetLayoutView="85" workbookViewId="0">
      <selection activeCell="E24" sqref="E24:G25"/>
    </sheetView>
  </sheetViews>
  <sheetFormatPr defaultColWidth="8.8984375" defaultRowHeight="14" x14ac:dyDescent="0.2"/>
  <cols>
    <col min="1" max="11" width="9.59765625" style="24" customWidth="1"/>
    <col min="12" max="16384" width="8.8984375" style="24"/>
  </cols>
  <sheetData>
    <row r="2" spans="1:24" ht="14.15" customHeight="1" x14ac:dyDescent="0.2"/>
    <row r="3" spans="1:24" ht="14.15" customHeight="1" x14ac:dyDescent="0.2"/>
    <row r="4" spans="1:24" ht="14.15" customHeight="1" x14ac:dyDescent="0.2">
      <c r="A4" s="84" t="s">
        <v>202</v>
      </c>
      <c r="B4" s="207"/>
      <c r="C4" s="207"/>
      <c r="D4" s="207"/>
      <c r="E4" s="207"/>
      <c r="F4" s="207"/>
      <c r="G4" s="207"/>
      <c r="H4" s="207"/>
      <c r="I4" s="207"/>
      <c r="J4" s="207"/>
      <c r="K4" s="207"/>
      <c r="N4" s="410"/>
      <c r="O4" s="411"/>
      <c r="P4" s="411"/>
      <c r="Q4" s="411"/>
      <c r="R4" s="411"/>
      <c r="S4" s="411"/>
      <c r="T4" s="411"/>
      <c r="U4" s="411"/>
      <c r="V4" s="411"/>
      <c r="W4" s="411"/>
      <c r="X4" s="412"/>
    </row>
    <row r="5" spans="1:24" ht="14.15" customHeight="1" x14ac:dyDescent="0.2">
      <c r="B5" s="24" t="s">
        <v>203</v>
      </c>
      <c r="I5" s="414"/>
      <c r="J5" s="414"/>
      <c r="K5" s="52"/>
      <c r="N5" s="301"/>
      <c r="O5" s="302"/>
      <c r="P5" s="302"/>
      <c r="Q5" s="302"/>
      <c r="R5" s="302"/>
      <c r="S5" s="302"/>
      <c r="T5" s="302"/>
      <c r="U5" s="302"/>
      <c r="V5" s="302"/>
      <c r="W5" s="302"/>
      <c r="X5" s="413"/>
    </row>
    <row r="6" spans="1:24" ht="14.15" customHeight="1" x14ac:dyDescent="0.2">
      <c r="F6" s="208"/>
    </row>
    <row r="7" spans="1:24" ht="14.15" customHeight="1" x14ac:dyDescent="0.2">
      <c r="A7" s="27"/>
    </row>
    <row r="8" spans="1:24" ht="7.5" customHeight="1" x14ac:dyDescent="0.2">
      <c r="A8" s="27"/>
    </row>
    <row r="9" spans="1:24" ht="28.5" customHeight="1" x14ac:dyDescent="0.2">
      <c r="A9" s="22"/>
    </row>
    <row r="10" spans="1:24" ht="14.15" customHeight="1" x14ac:dyDescent="0.2">
      <c r="A10" s="415" t="s">
        <v>204</v>
      </c>
      <c r="B10" s="415"/>
      <c r="C10" s="415"/>
      <c r="D10" s="415"/>
      <c r="E10" s="415"/>
      <c r="F10" s="415"/>
      <c r="G10" s="415"/>
      <c r="H10" s="415"/>
      <c r="I10" s="415"/>
      <c r="J10" s="415"/>
      <c r="K10" s="415"/>
    </row>
    <row r="11" spans="1:24" ht="14.15" customHeight="1" x14ac:dyDescent="0.2">
      <c r="A11" s="415"/>
      <c r="B11" s="415"/>
      <c r="C11" s="415"/>
      <c r="D11" s="415"/>
      <c r="E11" s="415"/>
      <c r="F11" s="415"/>
      <c r="G11" s="415"/>
      <c r="H11" s="415"/>
      <c r="I11" s="415"/>
      <c r="J11" s="415"/>
      <c r="K11" s="415"/>
    </row>
    <row r="12" spans="1:24" ht="47.15" customHeight="1" x14ac:dyDescent="0.2">
      <c r="A12" s="209"/>
      <c r="B12" s="210"/>
      <c r="C12" s="210"/>
      <c r="D12" s="210"/>
      <c r="E12" s="210"/>
      <c r="F12" s="210"/>
      <c r="G12" s="210"/>
      <c r="H12" s="210"/>
      <c r="I12" s="210"/>
      <c r="J12" s="210"/>
      <c r="K12" s="210"/>
    </row>
    <row r="13" spans="1:24" ht="14.15" customHeight="1" x14ac:dyDescent="0.2">
      <c r="A13" s="211"/>
      <c r="B13" s="209"/>
      <c r="C13" s="209"/>
      <c r="D13" s="209"/>
      <c r="E13" s="209"/>
      <c r="F13" s="209"/>
      <c r="G13" s="209"/>
      <c r="H13" s="209"/>
      <c r="I13" s="209"/>
      <c r="J13" s="209"/>
      <c r="K13" s="209"/>
    </row>
    <row r="14" spans="1:24" ht="14.15" customHeight="1" x14ac:dyDescent="0.2">
      <c r="A14" s="416" t="s">
        <v>205</v>
      </c>
      <c r="B14" s="416"/>
      <c r="C14" s="416"/>
      <c r="D14" s="416"/>
      <c r="E14" s="416"/>
      <c r="F14" s="416"/>
      <c r="G14" s="416"/>
      <c r="H14" s="416"/>
      <c r="I14" s="416"/>
      <c r="J14" s="416"/>
      <c r="K14" s="416"/>
    </row>
    <row r="15" spans="1:24" ht="7.5" customHeight="1" x14ac:dyDescent="0.2">
      <c r="A15" s="416"/>
      <c r="B15" s="416"/>
      <c r="C15" s="416"/>
      <c r="D15" s="416"/>
      <c r="E15" s="416"/>
      <c r="F15" s="416"/>
      <c r="G15" s="416"/>
      <c r="H15" s="416"/>
      <c r="I15" s="416"/>
      <c r="J15" s="416"/>
      <c r="K15" s="416"/>
    </row>
    <row r="16" spans="1:24" ht="14.15" customHeight="1" x14ac:dyDescent="0.2">
      <c r="A16" s="416"/>
      <c r="B16" s="416"/>
      <c r="C16" s="416"/>
      <c r="D16" s="416"/>
      <c r="E16" s="416"/>
      <c r="F16" s="416"/>
      <c r="G16" s="416"/>
      <c r="H16" s="416"/>
      <c r="I16" s="416"/>
      <c r="J16" s="416"/>
      <c r="K16" s="416"/>
    </row>
    <row r="17" spans="1:11" ht="14.15" customHeight="1" x14ac:dyDescent="0.2">
      <c r="A17" s="416"/>
      <c r="B17" s="416"/>
      <c r="C17" s="416"/>
      <c r="D17" s="416"/>
      <c r="E17" s="416"/>
      <c r="F17" s="416"/>
      <c r="G17" s="416"/>
      <c r="H17" s="416"/>
      <c r="I17" s="416"/>
      <c r="J17" s="416"/>
      <c r="K17" s="416"/>
    </row>
    <row r="18" spans="1:11" ht="14.15" customHeight="1" x14ac:dyDescent="0.2">
      <c r="A18" s="416"/>
      <c r="B18" s="416"/>
      <c r="C18" s="416"/>
      <c r="D18" s="416"/>
      <c r="E18" s="416"/>
      <c r="F18" s="416"/>
      <c r="G18" s="416"/>
      <c r="H18" s="416"/>
      <c r="I18" s="416"/>
      <c r="J18" s="416"/>
      <c r="K18" s="416"/>
    </row>
    <row r="19" spans="1:11" ht="14.15" customHeight="1" x14ac:dyDescent="0.2">
      <c r="A19" s="416"/>
      <c r="B19" s="416"/>
      <c r="C19" s="416"/>
      <c r="D19" s="416"/>
      <c r="E19" s="416"/>
      <c r="F19" s="416"/>
      <c r="G19" s="416"/>
      <c r="H19" s="416"/>
      <c r="I19" s="416"/>
      <c r="J19" s="416"/>
      <c r="K19" s="416"/>
    </row>
    <row r="20" spans="1:11" ht="14.15" customHeight="1" x14ac:dyDescent="0.2">
      <c r="A20" s="416"/>
      <c r="B20" s="416"/>
      <c r="C20" s="416"/>
      <c r="D20" s="416"/>
      <c r="E20" s="416"/>
      <c r="F20" s="416"/>
      <c r="G20" s="416"/>
      <c r="H20" s="416"/>
      <c r="I20" s="416"/>
      <c r="J20" s="416"/>
      <c r="K20" s="416"/>
    </row>
    <row r="21" spans="1:11" ht="14.15" customHeight="1" x14ac:dyDescent="0.2"/>
    <row r="22" spans="1:11" ht="14.15" customHeight="1" x14ac:dyDescent="0.2">
      <c r="A22" s="417" t="s">
        <v>206</v>
      </c>
      <c r="B22" s="417"/>
      <c r="C22" s="417"/>
      <c r="D22" s="417"/>
      <c r="E22" s="417"/>
      <c r="F22" s="417"/>
      <c r="G22" s="417"/>
      <c r="H22" s="417"/>
      <c r="I22" s="417"/>
      <c r="J22" s="417"/>
      <c r="K22" s="417"/>
    </row>
    <row r="23" spans="1:11" ht="14.15" customHeight="1" x14ac:dyDescent="0.2">
      <c r="B23" s="211"/>
      <c r="C23" s="211"/>
      <c r="D23" s="211"/>
      <c r="E23" s="211"/>
      <c r="F23" s="211"/>
      <c r="G23" s="211"/>
      <c r="H23" s="211"/>
    </row>
    <row r="24" spans="1:11" ht="14.15" customHeight="1" x14ac:dyDescent="0.2">
      <c r="B24" s="211"/>
      <c r="C24" s="211"/>
      <c r="E24" s="407"/>
      <c r="F24" s="407"/>
      <c r="G24" s="407"/>
      <c r="H24" s="211"/>
    </row>
    <row r="25" spans="1:11" ht="14.15" customHeight="1" x14ac:dyDescent="0.2">
      <c r="B25" s="211"/>
      <c r="C25" s="211"/>
      <c r="D25" s="211"/>
      <c r="E25" s="408"/>
      <c r="F25" s="408"/>
      <c r="G25" s="408"/>
      <c r="H25" s="211" t="s">
        <v>105</v>
      </c>
    </row>
    <row r="26" spans="1:11" ht="14.15" customHeight="1" x14ac:dyDescent="0.2">
      <c r="B26" s="211"/>
      <c r="C26" s="211"/>
      <c r="D26" s="211"/>
      <c r="E26" s="85"/>
      <c r="F26" s="85"/>
      <c r="G26" s="85"/>
      <c r="H26" s="211"/>
    </row>
    <row r="27" spans="1:11" ht="14.15" customHeight="1" x14ac:dyDescent="0.2">
      <c r="B27" s="211"/>
      <c r="C27" s="211"/>
      <c r="D27" s="211"/>
      <c r="E27" s="85"/>
      <c r="F27" s="85"/>
      <c r="G27" s="85"/>
      <c r="H27" s="211"/>
    </row>
    <row r="28" spans="1:11" ht="14.15" customHeight="1" x14ac:dyDescent="0.2">
      <c r="B28" s="211"/>
      <c r="C28" s="211"/>
      <c r="D28" s="211"/>
      <c r="E28" s="85"/>
      <c r="F28" s="85"/>
      <c r="G28" s="85"/>
      <c r="H28" s="211"/>
    </row>
    <row r="29" spans="1:11" ht="14.15" customHeight="1" x14ac:dyDescent="0.2"/>
    <row r="30" spans="1:11" ht="14.15" customHeight="1" x14ac:dyDescent="0.2">
      <c r="I30" s="227" t="s">
        <v>207</v>
      </c>
      <c r="J30" s="228"/>
      <c r="K30" s="228"/>
    </row>
    <row r="31" spans="1:11" ht="19.5" customHeight="1" x14ac:dyDescent="0.2"/>
    <row r="32" spans="1:11" ht="19.5" customHeight="1" x14ac:dyDescent="0.2">
      <c r="G32" s="407"/>
      <c r="H32" s="407"/>
      <c r="I32" s="407"/>
      <c r="J32" s="407"/>
      <c r="K32" s="407"/>
    </row>
    <row r="33" spans="5:11" ht="19.5" customHeight="1" x14ac:dyDescent="0.2">
      <c r="E33" s="84" t="s">
        <v>153</v>
      </c>
      <c r="G33" s="408"/>
      <c r="H33" s="408"/>
      <c r="I33" s="408"/>
      <c r="J33" s="408"/>
      <c r="K33" s="408"/>
    </row>
    <row r="34" spans="5:11" ht="19.5" customHeight="1" x14ac:dyDescent="0.2">
      <c r="H34" s="52"/>
    </row>
    <row r="35" spans="5:11" ht="19.5" customHeight="1" x14ac:dyDescent="0.2">
      <c r="G35" s="407"/>
      <c r="H35" s="407"/>
      <c r="I35" s="407"/>
      <c r="J35" s="407"/>
      <c r="K35" s="407"/>
    </row>
    <row r="36" spans="5:11" ht="19.5" customHeight="1" x14ac:dyDescent="0.2">
      <c r="F36" s="24" t="s">
        <v>11</v>
      </c>
      <c r="G36" s="408"/>
      <c r="H36" s="408"/>
      <c r="I36" s="408"/>
      <c r="J36" s="408"/>
      <c r="K36" s="408"/>
    </row>
    <row r="37" spans="5:11" ht="19.5" customHeight="1" x14ac:dyDescent="0.2">
      <c r="G37" s="409"/>
      <c r="H37" s="409"/>
      <c r="I37" s="409"/>
      <c r="J37" s="409"/>
      <c r="K37" s="409"/>
    </row>
    <row r="38" spans="5:11" ht="19.5" customHeight="1" x14ac:dyDescent="0.2">
      <c r="G38" s="408"/>
      <c r="H38" s="408"/>
      <c r="I38" s="408"/>
      <c r="J38" s="408"/>
      <c r="K38" s="408"/>
    </row>
    <row r="39" spans="5:11" ht="14.15" customHeight="1" x14ac:dyDescent="0.2"/>
    <row r="40" spans="5:11" ht="14.15" customHeight="1" x14ac:dyDescent="0.2"/>
    <row r="41" spans="5:11" ht="14.15" customHeight="1" x14ac:dyDescent="0.2"/>
    <row r="42" spans="5:11" ht="14.15" customHeight="1" x14ac:dyDescent="0.2"/>
    <row r="43" spans="5:11" ht="14.15" customHeight="1" x14ac:dyDescent="0.2"/>
    <row r="44" spans="5:11" ht="14.15" customHeight="1" x14ac:dyDescent="0.2"/>
    <row r="45" spans="5:11" ht="14.15" customHeight="1" x14ac:dyDescent="0.2"/>
    <row r="46" spans="5:11" ht="14.15" customHeight="1" x14ac:dyDescent="0.2"/>
    <row r="47" spans="5:11" ht="14.15" customHeight="1" x14ac:dyDescent="0.2"/>
    <row r="48" spans="5:11" ht="14.15" customHeight="1" x14ac:dyDescent="0.2"/>
    <row r="49" ht="14.15" customHeight="1" x14ac:dyDescent="0.2"/>
    <row r="50" ht="14.15" customHeight="1" x14ac:dyDescent="0.2"/>
    <row r="51" ht="14.15" customHeight="1" x14ac:dyDescent="0.2"/>
    <row r="52" ht="14.15" customHeight="1" x14ac:dyDescent="0.2"/>
    <row r="53" ht="14.15" customHeight="1" x14ac:dyDescent="0.2"/>
  </sheetData>
  <sheetProtection algorithmName="SHA-512" hashValue="yG4eHoysNGXDYbxCDtuE8xnwa+ktdhojUSBYG40DVSlKDm9nEh4yGapJRND9OWOfD2CASA69NY2O+w0qEsXB0g==" saltValue="L4JvwmOGTGjGxRmO0eeO6Q==" spinCount="100000" sheet="1" selectLockedCells="1"/>
  <mergeCells count="9">
    <mergeCell ref="G32:K33"/>
    <mergeCell ref="G35:K36"/>
    <mergeCell ref="G37:K38"/>
    <mergeCell ref="E24:G25"/>
    <mergeCell ref="N4:X5"/>
    <mergeCell ref="I5:J5"/>
    <mergeCell ref="A10:K11"/>
    <mergeCell ref="A14:K20"/>
    <mergeCell ref="A22:K22"/>
  </mergeCells>
  <phoneticPr fontId="2"/>
  <pageMargins left="0.51181102362204722" right="0.51181102362204722" top="0.74803149606299213" bottom="0.74803149606299213" header="0.31496062992125984" footer="0.31496062992125984"/>
  <pageSetup paperSize="9" scale="97" fitToHeight="0" orientation="portrait" cellComments="asDisplayed"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EFCC-FA9C-4725-9F07-3E9C157A46BE}">
  <sheetPr codeName="Sheet3">
    <tabColor theme="5" tint="0.39997558519241921"/>
  </sheetPr>
  <dimension ref="A1:Q61"/>
  <sheetViews>
    <sheetView showGridLines="0" view="pageBreakPreview" zoomScaleNormal="100" zoomScaleSheetLayoutView="100" workbookViewId="0">
      <selection activeCell="K5" sqref="K5"/>
    </sheetView>
  </sheetViews>
  <sheetFormatPr defaultColWidth="8.8984375" defaultRowHeight="12" x14ac:dyDescent="0.2"/>
  <cols>
    <col min="1" max="16384" width="8.8984375" style="23"/>
  </cols>
  <sheetData>
    <row r="1" spans="1:17" x14ac:dyDescent="0.2">
      <c r="A1" s="23" t="s">
        <v>95</v>
      </c>
    </row>
    <row r="2" spans="1:17" ht="14.15" customHeight="1" x14ac:dyDescent="0.2">
      <c r="A2" s="419" t="s">
        <v>208</v>
      </c>
      <c r="B2" s="420"/>
      <c r="C2" s="420"/>
      <c r="D2" s="420"/>
      <c r="E2" s="420"/>
      <c r="F2" s="420"/>
      <c r="G2" s="420"/>
      <c r="H2" s="420"/>
      <c r="I2" s="420"/>
      <c r="J2" s="420"/>
      <c r="K2" s="421"/>
    </row>
    <row r="3" spans="1:17" ht="14.15" customHeight="1" x14ac:dyDescent="0.2">
      <c r="A3" s="422"/>
      <c r="B3" s="423"/>
      <c r="C3" s="423"/>
      <c r="D3" s="423"/>
      <c r="E3" s="423"/>
      <c r="F3" s="423"/>
      <c r="G3" s="423"/>
      <c r="H3" s="423"/>
      <c r="I3" s="423"/>
      <c r="J3" s="423"/>
      <c r="K3" s="424"/>
    </row>
    <row r="4" spans="1:17" ht="14.15" customHeight="1" x14ac:dyDescent="0.2">
      <c r="A4" s="28"/>
      <c r="B4" s="28"/>
      <c r="C4" s="28"/>
      <c r="D4" s="28"/>
      <c r="E4" s="28"/>
      <c r="F4" s="28"/>
      <c r="G4" s="28"/>
      <c r="H4" s="28"/>
      <c r="I4" s="28"/>
      <c r="J4" s="28"/>
      <c r="K4" s="29"/>
    </row>
    <row r="5" spans="1:17" ht="14.15" customHeight="1" x14ac:dyDescent="0.2">
      <c r="A5" s="23" t="s">
        <v>209</v>
      </c>
      <c r="C5" s="66" t="str">
        <f>'入力シート1(共通)'!C1&amp;'入力シート1(共通)'!C2</f>
        <v>株式会社○○代表者○○</v>
      </c>
      <c r="D5" s="66"/>
      <c r="E5" s="66"/>
      <c r="F5" s="66"/>
      <c r="I5" s="257" t="s">
        <v>106</v>
      </c>
      <c r="J5" s="257"/>
      <c r="K5" s="97"/>
    </row>
    <row r="6" spans="1:17" ht="14.15" customHeight="1" x14ac:dyDescent="0.2">
      <c r="A6" s="23" t="s">
        <v>210</v>
      </c>
      <c r="C6" s="66" t="str">
        <f>Sheet2!L6</f>
        <v/>
      </c>
      <c r="D6" s="67"/>
      <c r="E6" s="67"/>
      <c r="F6" s="68"/>
    </row>
    <row r="7" spans="1:17" ht="14.15" customHeight="1" x14ac:dyDescent="0.2">
      <c r="A7" s="23" t="s">
        <v>211</v>
      </c>
    </row>
    <row r="8" spans="1:17" ht="14.15" customHeight="1" x14ac:dyDescent="0.2">
      <c r="Q8" s="23" t="str">
        <f>O8&amp;P8</f>
        <v/>
      </c>
    </row>
    <row r="9" spans="1:17" ht="14.15" customHeight="1" x14ac:dyDescent="0.2"/>
    <row r="10" spans="1:17" ht="14.15" customHeight="1" x14ac:dyDescent="0.2"/>
    <row r="11" spans="1:17" ht="14.15" customHeight="1" x14ac:dyDescent="0.2">
      <c r="A11" s="27" t="s">
        <v>212</v>
      </c>
    </row>
    <row r="12" spans="1:17" ht="7.5" customHeight="1" x14ac:dyDescent="0.2">
      <c r="A12" s="27"/>
    </row>
    <row r="13" spans="1:17" ht="14.15" customHeight="1" x14ac:dyDescent="0.2">
      <c r="A13" s="22" t="s">
        <v>213</v>
      </c>
      <c r="B13" s="24" t="s">
        <v>214</v>
      </c>
      <c r="C13" s="24"/>
      <c r="D13" s="24"/>
      <c r="E13" s="24"/>
      <c r="F13" s="24"/>
      <c r="G13" s="24"/>
      <c r="H13" s="24"/>
      <c r="I13" s="24"/>
      <c r="J13" s="24"/>
      <c r="K13" s="24"/>
    </row>
    <row r="14" spans="1:17" ht="14.15" customHeight="1" x14ac:dyDescent="0.2">
      <c r="A14" s="26" t="s">
        <v>215</v>
      </c>
      <c r="B14" s="425" t="s">
        <v>216</v>
      </c>
      <c r="C14" s="425"/>
      <c r="D14" s="425"/>
      <c r="E14" s="425"/>
      <c r="F14" s="425"/>
      <c r="G14" s="425"/>
      <c r="H14" s="425"/>
      <c r="I14" s="425"/>
      <c r="J14" s="425"/>
      <c r="K14" s="425"/>
    </row>
    <row r="15" spans="1:17" ht="14.15" customHeight="1" x14ac:dyDescent="0.2">
      <c r="A15" s="25"/>
      <c r="B15" s="425"/>
      <c r="C15" s="425"/>
      <c r="D15" s="425"/>
      <c r="E15" s="425"/>
      <c r="F15" s="425"/>
      <c r="G15" s="425"/>
      <c r="H15" s="425"/>
      <c r="I15" s="425"/>
      <c r="J15" s="425"/>
      <c r="K15" s="425"/>
    </row>
    <row r="16" spans="1:17" ht="14.15" customHeight="1" x14ac:dyDescent="0.2">
      <c r="A16" s="25"/>
      <c r="B16" s="74"/>
      <c r="C16" s="74"/>
      <c r="D16" s="74"/>
      <c r="E16" s="74"/>
      <c r="F16" s="74"/>
      <c r="G16" s="74"/>
      <c r="H16" s="74"/>
      <c r="I16" s="74"/>
      <c r="J16" s="74"/>
      <c r="K16" s="74"/>
    </row>
    <row r="17" spans="1:11" ht="14.15" customHeight="1" x14ac:dyDescent="0.2">
      <c r="B17" s="25"/>
      <c r="C17" s="25"/>
      <c r="D17" s="25"/>
      <c r="E17" s="25"/>
      <c r="F17" s="25"/>
      <c r="G17" s="25"/>
      <c r="H17" s="25"/>
      <c r="I17" s="25"/>
      <c r="J17" s="25"/>
      <c r="K17" s="25"/>
    </row>
    <row r="18" spans="1:11" ht="14.15" customHeight="1" x14ac:dyDescent="0.2">
      <c r="A18" s="27" t="s">
        <v>217</v>
      </c>
    </row>
    <row r="19" spans="1:11" ht="7.5" customHeight="1" x14ac:dyDescent="0.2">
      <c r="A19" s="27"/>
    </row>
    <row r="20" spans="1:11" ht="14.15" customHeight="1" x14ac:dyDescent="0.2">
      <c r="A20" s="22" t="s">
        <v>213</v>
      </c>
      <c r="B20" s="24" t="s">
        <v>218</v>
      </c>
      <c r="C20" s="25"/>
      <c r="D20" s="25"/>
      <c r="E20" s="25"/>
      <c r="F20" s="25"/>
      <c r="G20" s="25"/>
      <c r="H20" s="25"/>
      <c r="I20" s="25"/>
      <c r="J20" s="25"/>
      <c r="K20" s="25"/>
    </row>
    <row r="21" spans="1:11" ht="14.15" customHeight="1" x14ac:dyDescent="0.2">
      <c r="A21" s="22"/>
      <c r="B21" s="24" t="s">
        <v>219</v>
      </c>
    </row>
    <row r="22" spans="1:11" ht="14.15" customHeight="1" x14ac:dyDescent="0.2"/>
    <row r="23" spans="1:11" ht="14.15" customHeight="1" x14ac:dyDescent="0.2"/>
    <row r="24" spans="1:11" ht="14.15" customHeight="1" x14ac:dyDescent="0.2"/>
    <row r="25" spans="1:11" ht="14.15" customHeight="1" x14ac:dyDescent="0.2"/>
    <row r="26" spans="1:11" ht="14.15" customHeight="1" x14ac:dyDescent="0.2"/>
    <row r="27" spans="1:11" ht="14.15" customHeight="1" x14ac:dyDescent="0.2"/>
    <row r="28" spans="1:11" ht="14.15" customHeight="1" x14ac:dyDescent="0.2">
      <c r="B28" s="418" t="s">
        <v>220</v>
      </c>
      <c r="C28" s="418"/>
      <c r="D28" s="418"/>
      <c r="E28" s="418"/>
      <c r="F28" s="418"/>
      <c r="G28" s="418"/>
      <c r="H28" s="418"/>
      <c r="I28" s="418"/>
      <c r="J28" s="418"/>
    </row>
    <row r="29" spans="1:11" ht="14.15" customHeight="1" x14ac:dyDescent="0.2">
      <c r="B29" s="418"/>
      <c r="C29" s="418"/>
      <c r="D29" s="418"/>
      <c r="E29" s="418"/>
      <c r="F29" s="418"/>
      <c r="G29" s="418"/>
      <c r="H29" s="418"/>
      <c r="I29" s="418"/>
      <c r="J29" s="418"/>
    </row>
    <row r="30" spans="1:11" ht="14.15" customHeight="1" x14ac:dyDescent="0.2">
      <c r="B30" s="418"/>
      <c r="C30" s="418"/>
      <c r="D30" s="418"/>
      <c r="E30" s="418"/>
      <c r="F30" s="418"/>
      <c r="G30" s="418"/>
      <c r="H30" s="418"/>
      <c r="I30" s="418"/>
      <c r="J30" s="418"/>
    </row>
    <row r="31" spans="1:11" ht="14.15" customHeight="1" x14ac:dyDescent="0.2">
      <c r="B31" s="418"/>
      <c r="C31" s="418"/>
      <c r="D31" s="418"/>
      <c r="E31" s="418"/>
      <c r="F31" s="418"/>
      <c r="G31" s="418"/>
      <c r="H31" s="418"/>
      <c r="I31" s="418"/>
      <c r="J31" s="418"/>
    </row>
    <row r="32" spans="1:11" ht="14.15" customHeight="1" x14ac:dyDescent="0.2">
      <c r="B32" s="418"/>
      <c r="C32" s="418"/>
      <c r="D32" s="418"/>
      <c r="E32" s="418"/>
      <c r="F32" s="418"/>
      <c r="G32" s="418"/>
      <c r="H32" s="418"/>
      <c r="I32" s="418"/>
      <c r="J32" s="418"/>
    </row>
    <row r="33" spans="2:10" ht="14.15" customHeight="1" x14ac:dyDescent="0.2">
      <c r="B33" s="418"/>
      <c r="C33" s="418"/>
      <c r="D33" s="418"/>
      <c r="E33" s="418"/>
      <c r="F33" s="418"/>
      <c r="G33" s="418"/>
      <c r="H33" s="418"/>
      <c r="I33" s="418"/>
      <c r="J33" s="418"/>
    </row>
    <row r="34" spans="2:10" ht="14.15" customHeight="1" x14ac:dyDescent="0.2">
      <c r="B34" s="418"/>
      <c r="C34" s="418"/>
      <c r="D34" s="418"/>
      <c r="E34" s="418"/>
      <c r="F34" s="418"/>
      <c r="G34" s="418"/>
      <c r="H34" s="418"/>
      <c r="I34" s="418"/>
      <c r="J34" s="418"/>
    </row>
    <row r="35" spans="2:10" ht="14.15" customHeight="1" x14ac:dyDescent="0.2">
      <c r="B35" s="418"/>
      <c r="C35" s="418"/>
      <c r="D35" s="418"/>
      <c r="E35" s="418"/>
      <c r="F35" s="418"/>
      <c r="G35" s="418"/>
      <c r="H35" s="418"/>
      <c r="I35" s="418"/>
      <c r="J35" s="418"/>
    </row>
    <row r="36" spans="2:10" ht="14.15" customHeight="1" x14ac:dyDescent="0.2">
      <c r="B36" s="418"/>
      <c r="C36" s="418"/>
      <c r="D36" s="418"/>
      <c r="E36" s="418"/>
      <c r="F36" s="418"/>
      <c r="G36" s="418"/>
      <c r="H36" s="418"/>
      <c r="I36" s="418"/>
      <c r="J36" s="418"/>
    </row>
    <row r="37" spans="2:10" ht="14.15" customHeight="1" x14ac:dyDescent="0.2"/>
    <row r="38" spans="2:10" ht="14.15" customHeight="1" x14ac:dyDescent="0.2"/>
    <row r="39" spans="2:10" ht="14.15" customHeight="1" x14ac:dyDescent="0.2"/>
    <row r="40" spans="2:10" ht="14.15" customHeight="1" x14ac:dyDescent="0.2"/>
    <row r="41" spans="2:10" ht="14.15" customHeight="1" x14ac:dyDescent="0.2"/>
    <row r="42" spans="2:10" ht="14.15" customHeight="1" x14ac:dyDescent="0.2"/>
    <row r="43" spans="2:10" ht="14.15" customHeight="1" x14ac:dyDescent="0.2"/>
    <row r="44" spans="2:10" ht="14.15" customHeight="1" x14ac:dyDescent="0.2"/>
    <row r="45" spans="2:10" ht="14.15" customHeight="1" x14ac:dyDescent="0.2"/>
    <row r="46" spans="2:10" ht="14.15" customHeight="1" x14ac:dyDescent="0.2"/>
    <row r="47" spans="2:10" ht="14.15" customHeight="1" x14ac:dyDescent="0.2"/>
    <row r="48" spans="2:10" ht="14.15" customHeight="1" x14ac:dyDescent="0.2"/>
    <row r="49" ht="14.15" customHeight="1" x14ac:dyDescent="0.2"/>
    <row r="50" ht="14.15" customHeight="1" x14ac:dyDescent="0.2"/>
    <row r="51" ht="14.15" customHeight="1" x14ac:dyDescent="0.2"/>
    <row r="52" ht="14.15" customHeight="1" x14ac:dyDescent="0.2"/>
    <row r="53" ht="14.15" customHeight="1" x14ac:dyDescent="0.2"/>
    <row r="54" ht="14.15" customHeight="1" x14ac:dyDescent="0.2"/>
    <row r="55" ht="14.15" customHeight="1" x14ac:dyDescent="0.2"/>
    <row r="56" ht="14.15" customHeight="1" x14ac:dyDescent="0.2"/>
    <row r="57" ht="14.15" customHeight="1" x14ac:dyDescent="0.2"/>
    <row r="58" ht="14.15" customHeight="1" x14ac:dyDescent="0.2"/>
    <row r="59" ht="14.15" customHeight="1" x14ac:dyDescent="0.2"/>
    <row r="60" ht="14.15" customHeight="1" x14ac:dyDescent="0.2"/>
    <row r="61" ht="14.15" customHeight="1" x14ac:dyDescent="0.2"/>
  </sheetData>
  <sheetProtection algorithmName="SHA-512" hashValue="5eJlmOt0YPJePwuIKN4sE6phYFOCS766zxbqlfMNOuu/32Tvzn+cPluCbul4P9M94iAJBPS8uOZAh3yP56jUuQ==" saltValue="Jg06pddq53LZzo0tO02PQQ==" spinCount="100000" sheet="1" selectLockedCells="1"/>
  <mergeCells count="4">
    <mergeCell ref="B28:J36"/>
    <mergeCell ref="A2:K3"/>
    <mergeCell ref="I5:J5"/>
    <mergeCell ref="B14:K15"/>
  </mergeCells>
  <phoneticPr fontId="2"/>
  <pageMargins left="0.70866141732283472" right="0.70866141732283472" top="0.74803149606299213" bottom="0.74803149606299213" header="0.31496062992125984" footer="0.31496062992125984"/>
  <pageSetup paperSize="9" scale="99" orientation="portrait"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E484C-F4EC-4CA7-8D3C-4EBB30B0975D}">
  <sheetPr codeName="Sheet4">
    <tabColor theme="5" tint="0.39997558519241921"/>
  </sheetPr>
  <dimension ref="A1:K61"/>
  <sheetViews>
    <sheetView showGridLines="0" view="pageBreakPreview" zoomScaleNormal="100" zoomScaleSheetLayoutView="100" workbookViewId="0">
      <selection activeCell="K5" sqref="K5"/>
    </sheetView>
  </sheetViews>
  <sheetFormatPr defaultColWidth="8.8984375" defaultRowHeight="12" x14ac:dyDescent="0.2"/>
  <cols>
    <col min="1" max="16384" width="8.8984375" style="23"/>
  </cols>
  <sheetData>
    <row r="1" spans="1:11" x14ac:dyDescent="0.2">
      <c r="A1" s="23" t="s">
        <v>95</v>
      </c>
    </row>
    <row r="2" spans="1:11" ht="14.15" customHeight="1" x14ac:dyDescent="0.2">
      <c r="A2" s="419" t="s">
        <v>221</v>
      </c>
      <c r="B2" s="420"/>
      <c r="C2" s="420"/>
      <c r="D2" s="420"/>
      <c r="E2" s="420"/>
      <c r="F2" s="420"/>
      <c r="G2" s="420"/>
      <c r="H2" s="420"/>
      <c r="I2" s="420"/>
      <c r="J2" s="420"/>
      <c r="K2" s="421"/>
    </row>
    <row r="3" spans="1:11" ht="14.15" customHeight="1" x14ac:dyDescent="0.2">
      <c r="A3" s="422"/>
      <c r="B3" s="423"/>
      <c r="C3" s="423"/>
      <c r="D3" s="423"/>
      <c r="E3" s="423"/>
      <c r="F3" s="423"/>
      <c r="G3" s="423"/>
      <c r="H3" s="423"/>
      <c r="I3" s="423"/>
      <c r="J3" s="423"/>
      <c r="K3" s="424"/>
    </row>
    <row r="4" spans="1:11" ht="14.15" customHeight="1" x14ac:dyDescent="0.2">
      <c r="A4" s="28"/>
      <c r="B4" s="28"/>
      <c r="C4" s="28"/>
      <c r="D4" s="28"/>
      <c r="E4" s="28"/>
      <c r="F4" s="28"/>
      <c r="G4" s="28"/>
      <c r="H4" s="28"/>
      <c r="I4" s="28"/>
      <c r="J4" s="28"/>
      <c r="K4" s="29"/>
    </row>
    <row r="5" spans="1:11" ht="14.15" customHeight="1" x14ac:dyDescent="0.2">
      <c r="A5" s="23" t="s">
        <v>209</v>
      </c>
      <c r="C5" s="66" t="str">
        <f>'入力シート1(共通)'!C1&amp;'入力シート1(共通)'!C2</f>
        <v>株式会社○○代表者○○</v>
      </c>
      <c r="D5" s="66"/>
      <c r="E5" s="66"/>
      <c r="F5" s="66"/>
      <c r="I5" s="257" t="s">
        <v>106</v>
      </c>
      <c r="J5" s="257"/>
      <c r="K5" s="97"/>
    </row>
    <row r="6" spans="1:11" ht="14.15" customHeight="1" x14ac:dyDescent="0.2">
      <c r="A6" s="23" t="s">
        <v>210</v>
      </c>
      <c r="C6" s="232" t="str">
        <f>預金通帳等貼付台紙!C6</f>
        <v/>
      </c>
      <c r="D6" s="67"/>
      <c r="E6" s="67"/>
      <c r="F6" s="68"/>
    </row>
    <row r="7" spans="1:11" ht="14.15" customHeight="1" x14ac:dyDescent="0.2">
      <c r="A7" s="23" t="s">
        <v>211</v>
      </c>
    </row>
    <row r="8" spans="1:11" ht="14.15" customHeight="1" x14ac:dyDescent="0.2">
      <c r="A8" s="27"/>
    </row>
    <row r="9" spans="1:11" ht="14.15" customHeight="1" x14ac:dyDescent="0.2">
      <c r="A9" s="27"/>
    </row>
    <row r="10" spans="1:11" ht="14.15" customHeight="1" x14ac:dyDescent="0.2">
      <c r="A10" s="22"/>
      <c r="B10" s="24"/>
      <c r="C10" s="24"/>
      <c r="D10" s="24"/>
      <c r="E10" s="24"/>
      <c r="F10" s="24"/>
      <c r="G10" s="24"/>
      <c r="H10" s="24"/>
      <c r="I10" s="24"/>
      <c r="J10" s="24"/>
      <c r="K10" s="24"/>
    </row>
    <row r="11" spans="1:11" ht="14.15" customHeight="1" x14ac:dyDescent="0.2">
      <c r="A11" s="22"/>
      <c r="B11" s="427" t="s">
        <v>222</v>
      </c>
      <c r="C11" s="428"/>
      <c r="D11" s="428"/>
      <c r="E11" s="428"/>
      <c r="F11" s="428"/>
      <c r="G11" s="428"/>
      <c r="H11" s="428"/>
      <c r="I11" s="428"/>
      <c r="J11" s="429"/>
      <c r="K11" s="25"/>
    </row>
    <row r="12" spans="1:11" ht="14.15" customHeight="1" x14ac:dyDescent="0.2">
      <c r="A12" s="26"/>
      <c r="B12" s="430"/>
      <c r="C12" s="431"/>
      <c r="D12" s="431"/>
      <c r="E12" s="431"/>
      <c r="F12" s="431"/>
      <c r="G12" s="431"/>
      <c r="H12" s="431"/>
      <c r="I12" s="431"/>
      <c r="J12" s="432"/>
      <c r="K12" s="25"/>
    </row>
    <row r="13" spans="1:11" ht="14.15" customHeight="1" x14ac:dyDescent="0.2">
      <c r="A13" s="25"/>
      <c r="B13" s="430"/>
      <c r="C13" s="431"/>
      <c r="D13" s="431"/>
      <c r="E13" s="431"/>
      <c r="F13" s="431"/>
      <c r="G13" s="431"/>
      <c r="H13" s="431"/>
      <c r="I13" s="431"/>
      <c r="J13" s="432"/>
      <c r="K13" s="25"/>
    </row>
    <row r="14" spans="1:11" ht="14.15" customHeight="1" x14ac:dyDescent="0.2">
      <c r="A14" s="25"/>
      <c r="B14" s="430"/>
      <c r="C14" s="431"/>
      <c r="D14" s="431"/>
      <c r="E14" s="431"/>
      <c r="F14" s="431"/>
      <c r="G14" s="431"/>
      <c r="H14" s="431"/>
      <c r="I14" s="431"/>
      <c r="J14" s="432"/>
      <c r="K14" s="74"/>
    </row>
    <row r="15" spans="1:11" ht="14.15" customHeight="1" x14ac:dyDescent="0.2">
      <c r="B15" s="430"/>
      <c r="C15" s="431"/>
      <c r="D15" s="431"/>
      <c r="E15" s="431"/>
      <c r="F15" s="431"/>
      <c r="G15" s="431"/>
      <c r="H15" s="431"/>
      <c r="I15" s="431"/>
      <c r="J15" s="432"/>
      <c r="K15" s="25"/>
    </row>
    <row r="16" spans="1:11" ht="14.15" customHeight="1" x14ac:dyDescent="0.2">
      <c r="A16" s="27"/>
      <c r="B16" s="430"/>
      <c r="C16" s="431"/>
      <c r="D16" s="431"/>
      <c r="E16" s="431"/>
      <c r="F16" s="431"/>
      <c r="G16" s="431"/>
      <c r="H16" s="431"/>
      <c r="I16" s="431"/>
      <c r="J16" s="432"/>
    </row>
    <row r="17" spans="1:10" ht="14.15" customHeight="1" x14ac:dyDescent="0.2">
      <c r="A17" s="27"/>
      <c r="B17" s="430"/>
      <c r="C17" s="431"/>
      <c r="D17" s="431"/>
      <c r="E17" s="431"/>
      <c r="F17" s="431"/>
      <c r="G17" s="431"/>
      <c r="H17" s="431"/>
      <c r="I17" s="431"/>
      <c r="J17" s="432"/>
    </row>
    <row r="18" spans="1:10" ht="14.15" customHeight="1" x14ac:dyDescent="0.2">
      <c r="A18" s="22"/>
      <c r="B18" s="430"/>
      <c r="C18" s="431"/>
      <c r="D18" s="431"/>
      <c r="E18" s="431"/>
      <c r="F18" s="431"/>
      <c r="G18" s="431"/>
      <c r="H18" s="431"/>
      <c r="I18" s="431"/>
      <c r="J18" s="432"/>
    </row>
    <row r="19" spans="1:10" ht="14.15" customHeight="1" x14ac:dyDescent="0.2">
      <c r="B19" s="430"/>
      <c r="C19" s="431"/>
      <c r="D19" s="431"/>
      <c r="E19" s="431"/>
      <c r="F19" s="431"/>
      <c r="G19" s="431"/>
      <c r="H19" s="431"/>
      <c r="I19" s="431"/>
      <c r="J19" s="432"/>
    </row>
    <row r="20" spans="1:10" ht="14.15" customHeight="1" x14ac:dyDescent="0.2">
      <c r="B20" s="430"/>
      <c r="C20" s="431"/>
      <c r="D20" s="431"/>
      <c r="E20" s="431"/>
      <c r="F20" s="431"/>
      <c r="G20" s="431"/>
      <c r="H20" s="431"/>
      <c r="I20" s="431"/>
      <c r="J20" s="432"/>
    </row>
    <row r="21" spans="1:10" ht="14.15" customHeight="1" x14ac:dyDescent="0.2">
      <c r="B21" s="433"/>
      <c r="C21" s="434"/>
      <c r="D21" s="434"/>
      <c r="E21" s="434"/>
      <c r="F21" s="434"/>
      <c r="G21" s="434"/>
      <c r="H21" s="434"/>
      <c r="I21" s="434"/>
      <c r="J21" s="435"/>
    </row>
    <row r="22" spans="1:10" ht="14.15" customHeight="1" x14ac:dyDescent="0.2">
      <c r="B22" s="51"/>
      <c r="C22" s="51"/>
      <c r="D22" s="51"/>
      <c r="E22" s="51"/>
      <c r="F22" s="51"/>
      <c r="G22" s="51"/>
      <c r="H22" s="51"/>
      <c r="I22" s="51"/>
      <c r="J22" s="51"/>
    </row>
    <row r="23" spans="1:10" ht="14.15" customHeight="1" x14ac:dyDescent="0.2">
      <c r="B23" s="51"/>
      <c r="C23" s="51"/>
      <c r="D23" s="51"/>
      <c r="E23" s="51"/>
      <c r="F23" s="51"/>
      <c r="G23" s="51"/>
      <c r="H23" s="51"/>
      <c r="I23" s="51"/>
      <c r="J23" s="51"/>
    </row>
    <row r="24" spans="1:10" ht="14.15" customHeight="1" x14ac:dyDescent="0.2">
      <c r="B24" s="51"/>
      <c r="C24" s="51"/>
      <c r="D24" s="51"/>
      <c r="E24" s="51"/>
      <c r="F24" s="51"/>
      <c r="G24" s="51"/>
      <c r="H24" s="51"/>
      <c r="I24" s="51"/>
      <c r="J24" s="51"/>
    </row>
    <row r="25" spans="1:10" ht="14.15" customHeight="1" x14ac:dyDescent="0.2">
      <c r="B25" s="51"/>
      <c r="C25" s="51"/>
      <c r="D25" s="51"/>
      <c r="E25" s="51"/>
      <c r="F25" s="51"/>
      <c r="G25" s="51"/>
      <c r="H25" s="51"/>
      <c r="I25" s="51"/>
      <c r="J25" s="51"/>
    </row>
    <row r="26" spans="1:10" ht="14.15" customHeight="1" x14ac:dyDescent="0.2">
      <c r="B26" s="51"/>
      <c r="C26" s="51"/>
      <c r="D26" s="51"/>
      <c r="E26" s="51"/>
      <c r="F26" s="51"/>
      <c r="G26" s="51"/>
      <c r="H26" s="51"/>
      <c r="I26" s="51"/>
      <c r="J26" s="51"/>
    </row>
    <row r="27" spans="1:10" ht="14.15" customHeight="1" x14ac:dyDescent="0.2">
      <c r="B27" s="51"/>
      <c r="C27" s="51"/>
      <c r="D27" s="51"/>
      <c r="E27" s="51"/>
      <c r="F27" s="51"/>
      <c r="G27" s="51"/>
      <c r="H27" s="51"/>
      <c r="I27" s="51"/>
      <c r="J27" s="51"/>
    </row>
    <row r="28" spans="1:10" ht="14.15" customHeight="1" x14ac:dyDescent="0.2">
      <c r="B28" s="51"/>
      <c r="C28" s="51"/>
      <c r="D28" s="51"/>
      <c r="E28" s="51"/>
      <c r="F28" s="51"/>
      <c r="G28" s="51"/>
      <c r="H28" s="51"/>
      <c r="I28" s="51"/>
      <c r="J28" s="51"/>
    </row>
    <row r="29" spans="1:10" ht="14.15" customHeight="1" x14ac:dyDescent="0.2">
      <c r="B29" s="51"/>
      <c r="C29" s="51"/>
      <c r="D29" s="51"/>
      <c r="E29" s="51"/>
      <c r="F29" s="51"/>
      <c r="G29" s="51"/>
      <c r="H29" s="51"/>
      <c r="I29" s="51"/>
      <c r="J29" s="51"/>
    </row>
    <row r="30" spans="1:10" ht="14.15" customHeight="1" x14ac:dyDescent="0.2">
      <c r="B30" s="426" t="s">
        <v>223</v>
      </c>
      <c r="C30" s="426"/>
      <c r="D30" s="426"/>
      <c r="E30" s="426"/>
      <c r="F30" s="426"/>
      <c r="G30" s="426"/>
      <c r="H30" s="426"/>
      <c r="I30" s="426"/>
      <c r="J30" s="426"/>
    </row>
    <row r="31" spans="1:10" ht="14.15" customHeight="1" x14ac:dyDescent="0.2">
      <c r="B31" s="426"/>
      <c r="C31" s="426"/>
      <c r="D31" s="426"/>
      <c r="E31" s="426"/>
      <c r="F31" s="426"/>
      <c r="G31" s="426"/>
      <c r="H31" s="426"/>
      <c r="I31" s="426"/>
      <c r="J31" s="426"/>
    </row>
    <row r="32" spans="1:10" ht="14.15" customHeight="1" x14ac:dyDescent="0.2">
      <c r="B32" s="426"/>
      <c r="C32" s="426"/>
      <c r="D32" s="426"/>
      <c r="E32" s="426"/>
      <c r="F32" s="426"/>
      <c r="G32" s="426"/>
      <c r="H32" s="426"/>
      <c r="I32" s="426"/>
      <c r="J32" s="426"/>
    </row>
    <row r="33" spans="2:10" ht="14.15" customHeight="1" x14ac:dyDescent="0.2">
      <c r="B33" s="426"/>
      <c r="C33" s="426"/>
      <c r="D33" s="426"/>
      <c r="E33" s="426"/>
      <c r="F33" s="426"/>
      <c r="G33" s="426"/>
      <c r="H33" s="426"/>
      <c r="I33" s="426"/>
      <c r="J33" s="426"/>
    </row>
    <row r="34" spans="2:10" ht="14.15" customHeight="1" x14ac:dyDescent="0.2">
      <c r="B34" s="426"/>
      <c r="C34" s="426"/>
      <c r="D34" s="426"/>
      <c r="E34" s="426"/>
      <c r="F34" s="426"/>
      <c r="G34" s="426"/>
      <c r="H34" s="426"/>
      <c r="I34" s="426"/>
      <c r="J34" s="426"/>
    </row>
    <row r="35" spans="2:10" ht="14.15" customHeight="1" x14ac:dyDescent="0.2">
      <c r="B35" s="426"/>
      <c r="C35" s="426"/>
      <c r="D35" s="426"/>
      <c r="E35" s="426"/>
      <c r="F35" s="426"/>
      <c r="G35" s="426"/>
      <c r="H35" s="426"/>
      <c r="I35" s="426"/>
      <c r="J35" s="426"/>
    </row>
    <row r="36" spans="2:10" ht="14.15" customHeight="1" x14ac:dyDescent="0.2">
      <c r="B36" s="426"/>
      <c r="C36" s="426"/>
      <c r="D36" s="426"/>
      <c r="E36" s="426"/>
      <c r="F36" s="426"/>
      <c r="G36" s="426"/>
      <c r="H36" s="426"/>
      <c r="I36" s="426"/>
      <c r="J36" s="426"/>
    </row>
    <row r="37" spans="2:10" ht="14.15" customHeight="1" x14ac:dyDescent="0.2"/>
    <row r="38" spans="2:10" ht="14.15" customHeight="1" x14ac:dyDescent="0.2"/>
    <row r="39" spans="2:10" ht="14.15" customHeight="1" x14ac:dyDescent="0.2"/>
    <row r="40" spans="2:10" ht="14.15" customHeight="1" x14ac:dyDescent="0.2"/>
    <row r="41" spans="2:10" ht="14.15" customHeight="1" x14ac:dyDescent="0.2"/>
    <row r="42" spans="2:10" ht="14.15" customHeight="1" x14ac:dyDescent="0.2"/>
    <row r="43" spans="2:10" ht="14.15" customHeight="1" x14ac:dyDescent="0.2"/>
    <row r="44" spans="2:10" ht="14.15" customHeight="1" x14ac:dyDescent="0.2"/>
    <row r="45" spans="2:10" ht="14.15" customHeight="1" x14ac:dyDescent="0.2"/>
    <row r="46" spans="2:10" ht="14.15" customHeight="1" x14ac:dyDescent="0.2"/>
    <row r="47" spans="2:10" ht="14.15" customHeight="1" x14ac:dyDescent="0.2"/>
    <row r="48" spans="2:10" ht="14.15" customHeight="1" x14ac:dyDescent="0.2"/>
    <row r="49" ht="14.15" customHeight="1" x14ac:dyDescent="0.2"/>
    <row r="50" ht="14.15" customHeight="1" x14ac:dyDescent="0.2"/>
    <row r="51" ht="14.15" customHeight="1" x14ac:dyDescent="0.2"/>
    <row r="52" ht="14.15" customHeight="1" x14ac:dyDescent="0.2"/>
    <row r="53" ht="14.15" customHeight="1" x14ac:dyDescent="0.2"/>
    <row r="54" ht="14.15" customHeight="1" x14ac:dyDescent="0.2"/>
    <row r="55" ht="14.15" customHeight="1" x14ac:dyDescent="0.2"/>
    <row r="56" ht="14.15" customHeight="1" x14ac:dyDescent="0.2"/>
    <row r="57" ht="14.15" customHeight="1" x14ac:dyDescent="0.2"/>
    <row r="58" ht="14.15" customHeight="1" x14ac:dyDescent="0.2"/>
    <row r="59" ht="14.15" customHeight="1" x14ac:dyDescent="0.2"/>
    <row r="60" ht="14.15" customHeight="1" x14ac:dyDescent="0.2"/>
    <row r="61" ht="14.15" customHeight="1" x14ac:dyDescent="0.2"/>
  </sheetData>
  <sheetProtection algorithmName="SHA-512" hashValue="3jsUqU1mW53ksiPxTKVqMmUNHGMDEXtDHSBphFcukp2mOcBxyeRDuAJ15wH4fGoRf451EpuVR+oQ5g5gP2Ns7w==" saltValue="Zm+uU7DYil9YlynVfx31Dg==" spinCount="100000" sheet="1" selectLockedCells="1"/>
  <mergeCells count="4">
    <mergeCell ref="A2:K3"/>
    <mergeCell ref="I5:J5"/>
    <mergeCell ref="B30:J36"/>
    <mergeCell ref="B11:J21"/>
  </mergeCells>
  <phoneticPr fontId="2"/>
  <pageMargins left="0.70866141732283472" right="0.70866141732283472" top="0.74803149606299213" bottom="0.74803149606299213" header="0.31496062992125984" footer="0.31496062992125984"/>
  <pageSetup paperSize="9" scale="99" orientation="portrait"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5A8C-9760-45AB-A87A-720050CBA0CE}">
  <sheetPr codeName="Sheet5">
    <tabColor theme="5" tint="0.39997558519241921"/>
  </sheetPr>
  <dimension ref="A1:K69"/>
  <sheetViews>
    <sheetView showGridLines="0" view="pageBreakPreview" zoomScaleNormal="100" zoomScaleSheetLayoutView="100" workbookViewId="0">
      <selection activeCell="K5" sqref="K5"/>
    </sheetView>
  </sheetViews>
  <sheetFormatPr defaultColWidth="8.8984375" defaultRowHeight="12" x14ac:dyDescent="0.2"/>
  <cols>
    <col min="1" max="16384" width="8.8984375" style="23"/>
  </cols>
  <sheetData>
    <row r="1" spans="1:11" x14ac:dyDescent="0.2">
      <c r="A1" s="23" t="s">
        <v>224</v>
      </c>
    </row>
    <row r="2" spans="1:11" ht="14.15" customHeight="1" x14ac:dyDescent="0.2">
      <c r="A2" s="419" t="s">
        <v>225</v>
      </c>
      <c r="B2" s="420"/>
      <c r="C2" s="420"/>
      <c r="D2" s="420"/>
      <c r="E2" s="420"/>
      <c r="F2" s="420"/>
      <c r="G2" s="420"/>
      <c r="H2" s="420"/>
      <c r="I2" s="420"/>
      <c r="J2" s="420"/>
      <c r="K2" s="421"/>
    </row>
    <row r="3" spans="1:11" ht="14.15" customHeight="1" x14ac:dyDescent="0.2">
      <c r="A3" s="422"/>
      <c r="B3" s="423"/>
      <c r="C3" s="423"/>
      <c r="D3" s="423"/>
      <c r="E3" s="423"/>
      <c r="F3" s="423"/>
      <c r="G3" s="423"/>
      <c r="H3" s="423"/>
      <c r="I3" s="423"/>
      <c r="J3" s="423"/>
      <c r="K3" s="424"/>
    </row>
    <row r="4" spans="1:11" ht="14.15" customHeight="1" x14ac:dyDescent="0.2">
      <c r="A4" s="28"/>
      <c r="B4" s="28"/>
      <c r="C4" s="28"/>
      <c r="D4" s="28"/>
      <c r="E4" s="28"/>
      <c r="F4" s="28"/>
      <c r="G4" s="28"/>
      <c r="H4" s="28"/>
      <c r="I4" s="28"/>
      <c r="J4" s="28"/>
      <c r="K4" s="29"/>
    </row>
    <row r="5" spans="1:11" ht="14.15" customHeight="1" x14ac:dyDescent="0.2">
      <c r="A5" s="23" t="s">
        <v>209</v>
      </c>
      <c r="C5" s="66" t="str">
        <f>'入力シート1(共通)'!C1&amp;'入力シート1(共通)'!C2</f>
        <v>株式会社○○代表者○○</v>
      </c>
      <c r="D5" s="66"/>
      <c r="E5" s="66"/>
      <c r="F5" s="66"/>
      <c r="I5" s="257" t="s">
        <v>106</v>
      </c>
      <c r="J5" s="257"/>
      <c r="K5" s="97"/>
    </row>
    <row r="6" spans="1:11" ht="14.15" customHeight="1" x14ac:dyDescent="0.2">
      <c r="A6" s="23" t="s">
        <v>210</v>
      </c>
      <c r="C6" s="232" t="str">
        <f>預金通帳等貼付台紙!C6</f>
        <v/>
      </c>
      <c r="D6" s="67"/>
      <c r="E6" s="67"/>
      <c r="F6" s="68"/>
    </row>
    <row r="7" spans="1:11" ht="14.15" customHeight="1" x14ac:dyDescent="0.2">
      <c r="A7" s="23" t="s">
        <v>211</v>
      </c>
    </row>
    <row r="8" spans="1:11" ht="14.15" customHeight="1" x14ac:dyDescent="0.2">
      <c r="A8" s="27"/>
    </row>
    <row r="9" spans="1:11" ht="14.15" customHeight="1" x14ac:dyDescent="0.2">
      <c r="A9" s="27"/>
    </row>
    <row r="10" spans="1:11" ht="14.15" customHeight="1" x14ac:dyDescent="0.2">
      <c r="A10" s="22"/>
      <c r="B10" s="24"/>
      <c r="C10" s="24"/>
      <c r="D10" s="24"/>
      <c r="E10" s="24"/>
      <c r="F10" s="24"/>
      <c r="G10" s="24"/>
      <c r="H10" s="24"/>
      <c r="I10" s="24"/>
      <c r="J10" s="24"/>
      <c r="K10" s="24"/>
    </row>
    <row r="11" spans="1:11" ht="14.15" customHeight="1" x14ac:dyDescent="0.2">
      <c r="A11" s="22"/>
      <c r="B11" s="427" t="s">
        <v>226</v>
      </c>
      <c r="C11" s="428"/>
      <c r="D11" s="428"/>
      <c r="E11" s="428"/>
      <c r="F11" s="428"/>
      <c r="G11" s="428"/>
      <c r="H11" s="428"/>
      <c r="I11" s="428"/>
      <c r="J11" s="429"/>
      <c r="K11" s="25"/>
    </row>
    <row r="12" spans="1:11" ht="14.15" customHeight="1" x14ac:dyDescent="0.2">
      <c r="A12" s="26"/>
      <c r="B12" s="430"/>
      <c r="C12" s="431"/>
      <c r="D12" s="431"/>
      <c r="E12" s="431"/>
      <c r="F12" s="431"/>
      <c r="G12" s="431"/>
      <c r="H12" s="431"/>
      <c r="I12" s="431"/>
      <c r="J12" s="432"/>
      <c r="K12" s="25"/>
    </row>
    <row r="13" spans="1:11" ht="14.15" customHeight="1" x14ac:dyDescent="0.2">
      <c r="A13" s="25"/>
      <c r="B13" s="430"/>
      <c r="C13" s="431"/>
      <c r="D13" s="431"/>
      <c r="E13" s="431"/>
      <c r="F13" s="431"/>
      <c r="G13" s="431"/>
      <c r="H13" s="431"/>
      <c r="I13" s="431"/>
      <c r="J13" s="432"/>
      <c r="K13" s="25"/>
    </row>
    <row r="14" spans="1:11" ht="14.15" customHeight="1" x14ac:dyDescent="0.2">
      <c r="A14" s="25"/>
      <c r="B14" s="430"/>
      <c r="C14" s="431"/>
      <c r="D14" s="431"/>
      <c r="E14" s="431"/>
      <c r="F14" s="431"/>
      <c r="G14" s="431"/>
      <c r="H14" s="431"/>
      <c r="I14" s="431"/>
      <c r="J14" s="432"/>
      <c r="K14" s="74"/>
    </row>
    <row r="15" spans="1:11" ht="14.15" customHeight="1" x14ac:dyDescent="0.2">
      <c r="B15" s="430"/>
      <c r="C15" s="431"/>
      <c r="D15" s="431"/>
      <c r="E15" s="431"/>
      <c r="F15" s="431"/>
      <c r="G15" s="431"/>
      <c r="H15" s="431"/>
      <c r="I15" s="431"/>
      <c r="J15" s="432"/>
      <c r="K15" s="25"/>
    </row>
    <row r="16" spans="1:11" ht="14.15" customHeight="1" x14ac:dyDescent="0.2">
      <c r="B16" s="430"/>
      <c r="C16" s="431"/>
      <c r="D16" s="431"/>
      <c r="E16" s="431"/>
      <c r="F16" s="431"/>
      <c r="G16" s="431"/>
      <c r="H16" s="431"/>
      <c r="I16" s="431"/>
      <c r="J16" s="432"/>
      <c r="K16" s="25"/>
    </row>
    <row r="17" spans="1:11" ht="14.15" customHeight="1" x14ac:dyDescent="0.2">
      <c r="B17" s="430"/>
      <c r="C17" s="431"/>
      <c r="D17" s="431"/>
      <c r="E17" s="431"/>
      <c r="F17" s="431"/>
      <c r="G17" s="431"/>
      <c r="H17" s="431"/>
      <c r="I17" s="431"/>
      <c r="J17" s="432"/>
      <c r="K17" s="25"/>
    </row>
    <row r="18" spans="1:11" ht="14.15" customHeight="1" x14ac:dyDescent="0.2">
      <c r="B18" s="430"/>
      <c r="C18" s="431"/>
      <c r="D18" s="431"/>
      <c r="E18" s="431"/>
      <c r="F18" s="431"/>
      <c r="G18" s="431"/>
      <c r="H18" s="431"/>
      <c r="I18" s="431"/>
      <c r="J18" s="432"/>
      <c r="K18" s="25"/>
    </row>
    <row r="19" spans="1:11" ht="14.15" customHeight="1" x14ac:dyDescent="0.2">
      <c r="B19" s="430"/>
      <c r="C19" s="431"/>
      <c r="D19" s="431"/>
      <c r="E19" s="431"/>
      <c r="F19" s="431"/>
      <c r="G19" s="431"/>
      <c r="H19" s="431"/>
      <c r="I19" s="431"/>
      <c r="J19" s="432"/>
      <c r="K19" s="25"/>
    </row>
    <row r="20" spans="1:11" ht="14.15" customHeight="1" x14ac:dyDescent="0.2">
      <c r="A20" s="27"/>
      <c r="B20" s="430"/>
      <c r="C20" s="431"/>
      <c r="D20" s="431"/>
      <c r="E20" s="431"/>
      <c r="F20" s="431"/>
      <c r="G20" s="431"/>
      <c r="H20" s="431"/>
      <c r="I20" s="431"/>
      <c r="J20" s="432"/>
    </row>
    <row r="21" spans="1:11" ht="14.15" customHeight="1" x14ac:dyDescent="0.2">
      <c r="A21" s="27"/>
      <c r="B21" s="430"/>
      <c r="C21" s="431"/>
      <c r="D21" s="431"/>
      <c r="E21" s="431"/>
      <c r="F21" s="431"/>
      <c r="G21" s="431"/>
      <c r="H21" s="431"/>
      <c r="I21" s="431"/>
      <c r="J21" s="432"/>
    </row>
    <row r="22" spans="1:11" ht="14.15" customHeight="1" x14ac:dyDescent="0.2">
      <c r="A22" s="22"/>
      <c r="B22" s="430"/>
      <c r="C22" s="431"/>
      <c r="D22" s="431"/>
      <c r="E22" s="431"/>
      <c r="F22" s="431"/>
      <c r="G22" s="431"/>
      <c r="H22" s="431"/>
      <c r="I22" s="431"/>
      <c r="J22" s="432"/>
    </row>
    <row r="23" spans="1:11" ht="14.15" customHeight="1" x14ac:dyDescent="0.2">
      <c r="A23" s="22"/>
      <c r="B23" s="430"/>
      <c r="C23" s="431"/>
      <c r="D23" s="431"/>
      <c r="E23" s="431"/>
      <c r="F23" s="431"/>
      <c r="G23" s="431"/>
      <c r="H23" s="431"/>
      <c r="I23" s="431"/>
      <c r="J23" s="432"/>
    </row>
    <row r="24" spans="1:11" ht="14.15" customHeight="1" x14ac:dyDescent="0.2">
      <c r="B24" s="430"/>
      <c r="C24" s="431"/>
      <c r="D24" s="431"/>
      <c r="E24" s="431"/>
      <c r="F24" s="431"/>
      <c r="G24" s="431"/>
      <c r="H24" s="431"/>
      <c r="I24" s="431"/>
      <c r="J24" s="432"/>
    </row>
    <row r="25" spans="1:11" ht="14.15" customHeight="1" x14ac:dyDescent="0.2">
      <c r="B25" s="430"/>
      <c r="C25" s="431"/>
      <c r="D25" s="431"/>
      <c r="E25" s="431"/>
      <c r="F25" s="431"/>
      <c r="G25" s="431"/>
      <c r="H25" s="431"/>
      <c r="I25" s="431"/>
      <c r="J25" s="432"/>
    </row>
    <row r="26" spans="1:11" ht="14.15" customHeight="1" x14ac:dyDescent="0.2">
      <c r="B26" s="433"/>
      <c r="C26" s="434"/>
      <c r="D26" s="434"/>
      <c r="E26" s="434"/>
      <c r="F26" s="434"/>
      <c r="G26" s="434"/>
      <c r="H26" s="434"/>
      <c r="I26" s="434"/>
      <c r="J26" s="435"/>
    </row>
    <row r="27" spans="1:11" ht="14.15" customHeight="1" x14ac:dyDescent="0.2"/>
    <row r="28" spans="1:11" ht="14.15" customHeight="1" x14ac:dyDescent="0.2"/>
    <row r="29" spans="1:11" ht="14.15" customHeight="1" x14ac:dyDescent="0.2"/>
    <row r="30" spans="1:11" ht="14.15" customHeight="1" x14ac:dyDescent="0.2"/>
    <row r="31" spans="1:11" ht="14.15" customHeight="1" x14ac:dyDescent="0.2"/>
    <row r="32" spans="1:11" ht="14.15" customHeight="1" x14ac:dyDescent="0.2"/>
    <row r="33" spans="1:11" ht="14.15" customHeight="1" x14ac:dyDescent="0.2"/>
    <row r="34" spans="1:11" ht="14.15" customHeight="1" x14ac:dyDescent="0.2"/>
    <row r="35" spans="1:11" ht="14.15" customHeight="1" x14ac:dyDescent="0.2">
      <c r="B35" s="426" t="s">
        <v>227</v>
      </c>
      <c r="C35" s="426"/>
      <c r="D35" s="426"/>
      <c r="E35" s="426"/>
      <c r="F35" s="426"/>
      <c r="G35" s="426"/>
      <c r="H35" s="426"/>
      <c r="I35" s="426"/>
      <c r="J35" s="426"/>
    </row>
    <row r="36" spans="1:11" ht="14.15" customHeight="1" x14ac:dyDescent="0.2">
      <c r="B36" s="426"/>
      <c r="C36" s="426"/>
      <c r="D36" s="426"/>
      <c r="E36" s="426"/>
      <c r="F36" s="426"/>
      <c r="G36" s="426"/>
      <c r="H36" s="426"/>
      <c r="I36" s="426"/>
      <c r="J36" s="426"/>
    </row>
    <row r="37" spans="1:11" ht="14.15" customHeight="1" x14ac:dyDescent="0.2">
      <c r="B37" s="426"/>
      <c r="C37" s="426"/>
      <c r="D37" s="426"/>
      <c r="E37" s="426"/>
      <c r="F37" s="426"/>
      <c r="G37" s="426"/>
      <c r="H37" s="426"/>
      <c r="I37" s="426"/>
      <c r="J37" s="426"/>
    </row>
    <row r="38" spans="1:11" ht="14.15" customHeight="1" x14ac:dyDescent="0.2">
      <c r="B38" s="426"/>
      <c r="C38" s="426"/>
      <c r="D38" s="426"/>
      <c r="E38" s="426"/>
      <c r="F38" s="426"/>
      <c r="G38" s="426"/>
      <c r="H38" s="426"/>
      <c r="I38" s="426"/>
      <c r="J38" s="426"/>
    </row>
    <row r="39" spans="1:11" ht="14.15" customHeight="1" x14ac:dyDescent="0.2">
      <c r="B39" s="426"/>
      <c r="C39" s="426"/>
      <c r="D39" s="426"/>
      <c r="E39" s="426"/>
      <c r="F39" s="426"/>
      <c r="G39" s="426"/>
      <c r="H39" s="426"/>
      <c r="I39" s="426"/>
      <c r="J39" s="426"/>
    </row>
    <row r="40" spans="1:11" ht="14.15" customHeight="1" x14ac:dyDescent="0.2">
      <c r="B40" s="426"/>
      <c r="C40" s="426"/>
      <c r="D40" s="426"/>
      <c r="E40" s="426"/>
      <c r="F40" s="426"/>
      <c r="G40" s="426"/>
      <c r="H40" s="426"/>
      <c r="I40" s="426"/>
      <c r="J40" s="426"/>
    </row>
    <row r="41" spans="1:11" ht="14.15" customHeight="1" x14ac:dyDescent="0.2">
      <c r="B41" s="426"/>
      <c r="C41" s="426"/>
      <c r="D41" s="426"/>
      <c r="E41" s="426"/>
      <c r="F41" s="426"/>
      <c r="G41" s="426"/>
      <c r="H41" s="426"/>
      <c r="I41" s="426"/>
      <c r="J41" s="426"/>
    </row>
    <row r="42" spans="1:11" ht="14.15" customHeight="1" x14ac:dyDescent="0.2"/>
    <row r="43" spans="1:11" ht="14.15" customHeight="1" x14ac:dyDescent="0.2">
      <c r="A43" s="436"/>
      <c r="B43" s="436"/>
      <c r="C43" s="436"/>
      <c r="D43" s="436"/>
    </row>
    <row r="44" spans="1:11" ht="14.15" customHeight="1" x14ac:dyDescent="0.2">
      <c r="A44" s="65" t="s">
        <v>228</v>
      </c>
      <c r="B44" s="25"/>
      <c r="C44" s="25"/>
      <c r="D44" s="25"/>
      <c r="E44" s="25"/>
      <c r="F44" s="25"/>
      <c r="G44" s="25"/>
      <c r="H44" s="25"/>
      <c r="I44" s="25"/>
      <c r="J44" s="25"/>
      <c r="K44" s="25"/>
    </row>
    <row r="45" spans="1:11" ht="14.15" customHeight="1" x14ac:dyDescent="0.2">
      <c r="A45" s="64" t="s">
        <v>229</v>
      </c>
      <c r="B45" s="425" t="s">
        <v>282</v>
      </c>
      <c r="C45" s="425"/>
      <c r="D45" s="425"/>
      <c r="E45" s="425"/>
      <c r="F45" s="425"/>
      <c r="G45" s="425"/>
      <c r="H45" s="425"/>
      <c r="I45" s="425"/>
      <c r="J45" s="425"/>
      <c r="K45" s="425"/>
    </row>
    <row r="46" spans="1:11" ht="14.15" customHeight="1" x14ac:dyDescent="0.2">
      <c r="A46" s="64"/>
      <c r="B46" s="425"/>
      <c r="C46" s="425"/>
      <c r="D46" s="425"/>
      <c r="E46" s="425"/>
      <c r="F46" s="425"/>
      <c r="G46" s="425"/>
      <c r="H46" s="425"/>
      <c r="I46" s="425"/>
      <c r="J46" s="425"/>
      <c r="K46" s="425"/>
    </row>
    <row r="47" spans="1:11" ht="14.15" customHeight="1" x14ac:dyDescent="0.2">
      <c r="A47" s="64" t="s">
        <v>229</v>
      </c>
      <c r="B47" s="425" t="s">
        <v>230</v>
      </c>
      <c r="C47" s="425"/>
      <c r="D47" s="425"/>
      <c r="E47" s="425"/>
      <c r="F47" s="425"/>
      <c r="G47" s="425"/>
      <c r="H47" s="425"/>
      <c r="I47" s="425"/>
      <c r="J47" s="425"/>
      <c r="K47" s="425"/>
    </row>
    <row r="48" spans="1:11" ht="14.15" customHeight="1" x14ac:dyDescent="0.2">
      <c r="A48" s="25"/>
      <c r="B48" s="425"/>
      <c r="C48" s="425"/>
      <c r="D48" s="425"/>
      <c r="E48" s="425"/>
      <c r="F48" s="425"/>
      <c r="G48" s="425"/>
      <c r="H48" s="425"/>
      <c r="I48" s="425"/>
      <c r="J48" s="425"/>
      <c r="K48" s="425"/>
    </row>
    <row r="49" spans="1:11" ht="14.15" customHeight="1" x14ac:dyDescent="0.2">
      <c r="A49" s="25"/>
      <c r="B49" s="25"/>
      <c r="C49" s="25"/>
      <c r="D49" s="25"/>
      <c r="E49" s="25"/>
      <c r="F49" s="25"/>
      <c r="G49" s="25"/>
      <c r="H49" s="25"/>
      <c r="I49" s="25"/>
      <c r="J49" s="25"/>
      <c r="K49" s="25"/>
    </row>
    <row r="50" spans="1:11" ht="14.15" customHeight="1" x14ac:dyDescent="0.2"/>
    <row r="51" spans="1:11" ht="14.15" customHeight="1" x14ac:dyDescent="0.2"/>
    <row r="52" spans="1:11" ht="14.15" customHeight="1" x14ac:dyDescent="0.2"/>
    <row r="53" spans="1:11" ht="14.15" customHeight="1" x14ac:dyDescent="0.2"/>
    <row r="54" spans="1:11" ht="14.15" customHeight="1" x14ac:dyDescent="0.2"/>
    <row r="55" spans="1:11" ht="14.15" customHeight="1" x14ac:dyDescent="0.2"/>
    <row r="56" spans="1:11" ht="14.15" customHeight="1" x14ac:dyDescent="0.2"/>
    <row r="57" spans="1:11" ht="14.15" customHeight="1" x14ac:dyDescent="0.2"/>
    <row r="58" spans="1:11" ht="14.15" customHeight="1" x14ac:dyDescent="0.2"/>
    <row r="59" spans="1:11" ht="14.15" customHeight="1" x14ac:dyDescent="0.2"/>
    <row r="60" spans="1:11" ht="14.15" customHeight="1" x14ac:dyDescent="0.2"/>
    <row r="61" spans="1:11" ht="14.15" customHeight="1" x14ac:dyDescent="0.2"/>
    <row r="62" spans="1:11" ht="14.15" customHeight="1" x14ac:dyDescent="0.2"/>
    <row r="63" spans="1:11" ht="14.15" customHeight="1" x14ac:dyDescent="0.2"/>
    <row r="64" spans="1:11" ht="14.15" customHeight="1" x14ac:dyDescent="0.2"/>
    <row r="65" ht="14.15" customHeight="1" x14ac:dyDescent="0.2"/>
    <row r="66" ht="14.15" customHeight="1" x14ac:dyDescent="0.2"/>
    <row r="67" ht="14.15" customHeight="1" x14ac:dyDescent="0.2"/>
    <row r="68" ht="14.15" customHeight="1" x14ac:dyDescent="0.2"/>
    <row r="69" ht="14.15" customHeight="1" x14ac:dyDescent="0.2"/>
  </sheetData>
  <sheetProtection algorithmName="SHA-512" hashValue="nlfD4s5uYfF7h4JKmzXZZSjHLp0g02pV3k6Oy/2WP/7ima9UsxJT2UaLFZqRBUYzwxWBExRvVXL+0B4MEF2SyQ==" saltValue="U8pyblAP7lXxlVLLTei/Mg==" spinCount="100000" sheet="1" selectLockedCells="1"/>
  <mergeCells count="7">
    <mergeCell ref="A2:K3"/>
    <mergeCell ref="I5:J5"/>
    <mergeCell ref="B47:K48"/>
    <mergeCell ref="B45:K46"/>
    <mergeCell ref="B35:J41"/>
    <mergeCell ref="B11:J26"/>
    <mergeCell ref="A43:D43"/>
  </mergeCells>
  <phoneticPr fontId="2"/>
  <pageMargins left="0.70866141732283472" right="0.70866141732283472" top="0.74803149606299213" bottom="0.74803149606299213" header="0.31496062992125984" footer="0.31496062992125984"/>
  <pageSetup paperSize="9" scale="99" orientation="portrait" cellComments="asDisplaye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9C309-5EE2-43C0-A61A-7C48573BCDE7}">
  <sheetPr codeName="Sheet9"/>
  <dimension ref="B1:P26"/>
  <sheetViews>
    <sheetView showGridLines="0" view="pageBreakPreview" zoomScale="115" zoomScaleNormal="100" zoomScaleSheetLayoutView="115" workbookViewId="0">
      <selection activeCell="I2" sqref="I2"/>
    </sheetView>
  </sheetViews>
  <sheetFormatPr defaultRowHeight="12" x14ac:dyDescent="0.2"/>
  <cols>
    <col min="1" max="1" width="2.3984375" customWidth="1"/>
    <col min="2" max="2" width="10.59765625" customWidth="1"/>
    <col min="3" max="3" width="14.8984375" bestFit="1" customWidth="1"/>
    <col min="5" max="5" width="14.8984375" bestFit="1" customWidth="1"/>
    <col min="8" max="8" width="2" customWidth="1"/>
    <col min="9" max="9" width="3.3984375" customWidth="1"/>
    <col min="10" max="10" width="2.3984375" customWidth="1"/>
    <col min="11" max="11" width="14.09765625" customWidth="1"/>
    <col min="12" max="12" width="14.8984375" bestFit="1" customWidth="1"/>
    <col min="14" max="14" width="14.8984375" bestFit="1" customWidth="1"/>
    <col min="16" max="16" width="12.3984375" customWidth="1"/>
    <col min="17" max="17" width="2" customWidth="1"/>
  </cols>
  <sheetData>
    <row r="1" spans="2:16" ht="70.5" customHeight="1" thickBot="1" x14ac:dyDescent="0.25"/>
    <row r="2" spans="2:16" ht="12.5" thickTop="1" x14ac:dyDescent="0.2">
      <c r="B2" s="192"/>
      <c r="C2" s="193"/>
      <c r="D2" s="193"/>
      <c r="E2" s="193"/>
      <c r="F2" s="193"/>
      <c r="G2" s="194"/>
      <c r="K2" s="192"/>
      <c r="L2" s="193"/>
      <c r="M2" s="193"/>
      <c r="N2" s="193"/>
      <c r="O2" s="193"/>
      <c r="P2" s="194"/>
    </row>
    <row r="3" spans="2:16" x14ac:dyDescent="0.2">
      <c r="B3" s="195"/>
      <c r="C3" s="196"/>
      <c r="D3" s="196"/>
      <c r="E3" s="196"/>
      <c r="F3" s="196"/>
      <c r="G3" s="197"/>
      <c r="K3" s="195"/>
      <c r="L3" s="196"/>
      <c r="M3" s="196"/>
      <c r="N3" s="196"/>
      <c r="O3" s="196"/>
      <c r="P3" s="197"/>
    </row>
    <row r="4" spans="2:16" x14ac:dyDescent="0.2">
      <c r="B4" s="195"/>
      <c r="C4" s="196"/>
      <c r="D4" s="196"/>
      <c r="E4" s="196"/>
      <c r="F4" s="196"/>
      <c r="G4" s="197"/>
      <c r="K4" s="195"/>
      <c r="L4" s="196"/>
      <c r="M4" s="196"/>
      <c r="N4" s="196"/>
      <c r="O4" s="196"/>
      <c r="P4" s="197"/>
    </row>
    <row r="5" spans="2:16" x14ac:dyDescent="0.2">
      <c r="B5" s="195"/>
      <c r="C5" s="196"/>
      <c r="D5" s="196"/>
      <c r="E5" s="196"/>
      <c r="F5" s="196"/>
      <c r="G5" s="197"/>
      <c r="K5" s="195"/>
      <c r="L5" s="196"/>
      <c r="M5" s="196"/>
      <c r="N5" s="196"/>
      <c r="O5" s="196"/>
      <c r="P5" s="197"/>
    </row>
    <row r="6" spans="2:16" x14ac:dyDescent="0.2">
      <c r="B6" s="195"/>
      <c r="C6" s="196"/>
      <c r="D6" s="196"/>
      <c r="E6" s="196"/>
      <c r="F6" s="196"/>
      <c r="G6" s="197"/>
      <c r="K6" s="195"/>
      <c r="L6" s="196"/>
      <c r="M6" s="196"/>
      <c r="N6" s="196"/>
      <c r="O6" s="196"/>
      <c r="P6" s="197"/>
    </row>
    <row r="7" spans="2:16" x14ac:dyDescent="0.2">
      <c r="B7" s="195"/>
      <c r="C7" s="196"/>
      <c r="D7" s="196"/>
      <c r="E7" s="196"/>
      <c r="F7" s="196"/>
      <c r="G7" s="197"/>
      <c r="K7" s="195"/>
      <c r="L7" s="196"/>
      <c r="M7" s="196"/>
      <c r="N7" s="196"/>
      <c r="O7" s="196"/>
      <c r="P7" s="197"/>
    </row>
    <row r="8" spans="2:16" x14ac:dyDescent="0.2">
      <c r="B8" s="195"/>
      <c r="C8" s="196"/>
      <c r="D8" s="196"/>
      <c r="E8" s="196"/>
      <c r="F8" s="196"/>
      <c r="G8" s="197"/>
      <c r="K8" s="195"/>
      <c r="L8" s="196"/>
      <c r="M8" s="196"/>
      <c r="N8" s="196"/>
      <c r="O8" s="196"/>
      <c r="P8" s="197"/>
    </row>
    <row r="9" spans="2:16" x14ac:dyDescent="0.2">
      <c r="B9" s="195"/>
      <c r="C9" s="196"/>
      <c r="D9" s="196"/>
      <c r="E9" s="196"/>
      <c r="F9" s="196"/>
      <c r="G9" s="197"/>
      <c r="K9" s="195"/>
      <c r="L9" s="196"/>
      <c r="M9" s="196"/>
      <c r="N9" s="196"/>
      <c r="O9" s="196"/>
      <c r="P9" s="197"/>
    </row>
    <row r="10" spans="2:16" x14ac:dyDescent="0.2">
      <c r="B10" s="195"/>
      <c r="C10" s="196"/>
      <c r="D10" s="196"/>
      <c r="E10" s="196"/>
      <c r="F10" s="196"/>
      <c r="G10" s="197"/>
      <c r="K10" s="195"/>
      <c r="L10" s="196"/>
      <c r="M10" s="196"/>
      <c r="N10" s="196"/>
      <c r="O10" s="196"/>
      <c r="P10" s="197"/>
    </row>
    <row r="11" spans="2:16" x14ac:dyDescent="0.2">
      <c r="B11" s="195"/>
      <c r="C11" s="196"/>
      <c r="D11" s="196"/>
      <c r="E11" s="196"/>
      <c r="F11" s="196"/>
      <c r="G11" s="197"/>
      <c r="K11" s="195"/>
      <c r="L11" s="196"/>
      <c r="M11" s="196"/>
      <c r="N11" s="196"/>
      <c r="O11" s="196"/>
      <c r="P11" s="197"/>
    </row>
    <row r="12" spans="2:16" x14ac:dyDescent="0.2">
      <c r="B12" s="195"/>
      <c r="C12" s="196"/>
      <c r="D12" s="196"/>
      <c r="E12" s="196"/>
      <c r="F12" s="196"/>
      <c r="G12" s="197"/>
      <c r="K12" s="195"/>
      <c r="L12" s="196"/>
      <c r="M12" s="196"/>
      <c r="N12" s="196"/>
      <c r="O12" s="196"/>
      <c r="P12" s="197"/>
    </row>
    <row r="13" spans="2:16" ht="11.5" customHeight="1" x14ac:dyDescent="0.2">
      <c r="B13" s="195"/>
      <c r="C13" s="196"/>
      <c r="D13" s="196"/>
      <c r="E13" s="196"/>
      <c r="F13" s="196"/>
      <c r="G13" s="197"/>
      <c r="K13" s="195"/>
      <c r="L13" s="196"/>
      <c r="M13" s="196"/>
      <c r="N13" s="196"/>
      <c r="O13" s="196"/>
      <c r="P13" s="197"/>
    </row>
    <row r="14" spans="2:16" ht="63" customHeight="1" x14ac:dyDescent="0.2">
      <c r="B14" s="195"/>
      <c r="C14" s="196"/>
      <c r="D14" s="196"/>
      <c r="E14" s="196"/>
      <c r="F14" s="196"/>
      <c r="G14" s="197"/>
      <c r="K14" s="195"/>
      <c r="L14" s="196"/>
      <c r="M14" s="196"/>
      <c r="N14" s="196"/>
      <c r="O14" s="196"/>
      <c r="P14" s="197"/>
    </row>
    <row r="15" spans="2:16" ht="73.5" customHeight="1" x14ac:dyDescent="0.2">
      <c r="B15" s="195"/>
      <c r="C15" s="196"/>
      <c r="D15" s="196"/>
      <c r="E15" s="196"/>
      <c r="F15" s="196"/>
      <c r="G15" s="197"/>
      <c r="K15" s="195"/>
      <c r="L15" s="196"/>
      <c r="M15" s="196"/>
      <c r="N15" s="196"/>
      <c r="O15" s="196"/>
      <c r="P15" s="197"/>
    </row>
    <row r="16" spans="2:16" ht="19" x14ac:dyDescent="0.2">
      <c r="B16" s="195"/>
      <c r="C16" s="198" t="s">
        <v>3</v>
      </c>
      <c r="D16" s="199"/>
      <c r="E16" s="198" t="s">
        <v>4</v>
      </c>
      <c r="F16" s="196"/>
      <c r="G16" s="197"/>
      <c r="K16" s="195"/>
      <c r="L16" s="200" t="s">
        <v>3</v>
      </c>
      <c r="M16" s="199"/>
      <c r="N16" s="201" t="s">
        <v>4</v>
      </c>
      <c r="O16" s="196"/>
      <c r="P16" s="197"/>
    </row>
    <row r="17" spans="2:16" ht="37" customHeight="1" x14ac:dyDescent="0.2">
      <c r="B17" s="195"/>
      <c r="C17" s="202"/>
      <c r="D17" s="203" t="s">
        <v>5</v>
      </c>
      <c r="E17" s="202"/>
      <c r="F17" s="196"/>
      <c r="G17" s="197"/>
      <c r="K17" s="195"/>
      <c r="L17" s="202"/>
      <c r="M17" s="203" t="s">
        <v>5</v>
      </c>
      <c r="N17" s="202"/>
      <c r="O17" s="196"/>
      <c r="P17" s="197"/>
    </row>
    <row r="18" spans="2:16" x14ac:dyDescent="0.2">
      <c r="B18" s="195"/>
      <c r="C18" s="196"/>
      <c r="D18" s="196"/>
      <c r="E18" s="196"/>
      <c r="F18" s="196"/>
      <c r="G18" s="197"/>
      <c r="K18" s="195"/>
      <c r="L18" s="196"/>
      <c r="M18" s="196"/>
      <c r="N18" s="196"/>
      <c r="O18" s="196"/>
      <c r="P18" s="197"/>
    </row>
    <row r="19" spans="2:16" x14ac:dyDescent="0.2">
      <c r="B19" s="195"/>
      <c r="C19" s="196"/>
      <c r="D19" s="196"/>
      <c r="E19" s="196"/>
      <c r="F19" s="196"/>
      <c r="G19" s="197"/>
      <c r="K19" s="195"/>
      <c r="L19" s="196"/>
      <c r="M19" s="196"/>
      <c r="N19" s="196"/>
      <c r="O19" s="196"/>
      <c r="P19" s="197"/>
    </row>
    <row r="20" spans="2:16" x14ac:dyDescent="0.2">
      <c r="B20" s="195"/>
      <c r="C20" s="196"/>
      <c r="D20" s="196"/>
      <c r="E20" s="196"/>
      <c r="F20" s="196"/>
      <c r="G20" s="197"/>
      <c r="K20" s="195"/>
      <c r="L20" s="196"/>
      <c r="M20" s="196"/>
      <c r="N20" s="196"/>
      <c r="O20" s="196"/>
      <c r="P20" s="197"/>
    </row>
    <row r="21" spans="2:16" ht="35.5" customHeight="1" x14ac:dyDescent="0.2">
      <c r="B21" s="195"/>
      <c r="C21" s="196"/>
      <c r="D21" s="196"/>
      <c r="E21" s="196"/>
      <c r="F21" s="196"/>
      <c r="G21" s="197"/>
      <c r="K21" s="195"/>
      <c r="L21" s="196"/>
      <c r="M21" s="196"/>
      <c r="N21" s="196"/>
      <c r="O21" s="196"/>
      <c r="P21" s="197"/>
    </row>
    <row r="22" spans="2:16" x14ac:dyDescent="0.2">
      <c r="B22" s="195"/>
      <c r="C22" s="196"/>
      <c r="D22" s="196"/>
      <c r="E22" s="196"/>
      <c r="F22" s="196"/>
      <c r="G22" s="197"/>
      <c r="K22" s="195"/>
      <c r="L22" s="196"/>
      <c r="M22" s="196"/>
      <c r="N22" s="196"/>
      <c r="O22" s="196"/>
      <c r="P22" s="197"/>
    </row>
    <row r="23" spans="2:16" x14ac:dyDescent="0.2">
      <c r="B23" s="195"/>
      <c r="C23" s="196"/>
      <c r="D23" s="196"/>
      <c r="E23" s="196"/>
      <c r="F23" s="196"/>
      <c r="G23" s="197"/>
      <c r="K23" s="195"/>
      <c r="L23" s="196"/>
      <c r="M23" s="196"/>
      <c r="N23" s="196"/>
      <c r="O23" s="196"/>
      <c r="P23" s="197"/>
    </row>
    <row r="24" spans="2:16" x14ac:dyDescent="0.2">
      <c r="B24" s="195"/>
      <c r="C24" s="196"/>
      <c r="D24" s="196"/>
      <c r="E24" s="196"/>
      <c r="F24" s="196"/>
      <c r="G24" s="197"/>
      <c r="K24" s="195"/>
      <c r="L24" s="196"/>
      <c r="M24" s="196"/>
      <c r="N24" s="196"/>
      <c r="O24" s="196"/>
      <c r="P24" s="197"/>
    </row>
    <row r="25" spans="2:16" ht="12.5" thickBot="1" x14ac:dyDescent="0.25">
      <c r="B25" s="204"/>
      <c r="C25" s="205"/>
      <c r="D25" s="205"/>
      <c r="E25" s="205"/>
      <c r="F25" s="205"/>
      <c r="G25" s="206"/>
      <c r="K25" s="204"/>
      <c r="L25" s="205"/>
      <c r="M25" s="205"/>
      <c r="N25" s="205"/>
      <c r="O25" s="205"/>
      <c r="P25" s="206"/>
    </row>
    <row r="26" spans="2:16" ht="12.5" thickTop="1" x14ac:dyDescent="0.2"/>
  </sheetData>
  <sheetProtection algorithmName="SHA-512" hashValue="wI/wyYepEtaXWDJyU+LG74/WbOl7J/JENaZAC/TkOnSG0eTxg/gStn7pLWQI687PktdmaN9ceAcB1EayRkcjUw==" saltValue="ERmHQlmvcktEe82sCT3juQ==" spinCount="100000" sheet="1" objects="1" scenarios="1"/>
  <phoneticPr fontId="2"/>
  <dataValidations count="2">
    <dataValidation type="custom" allowBlank="1" showInputMessage="1" showErrorMessage="1" error="「開始番号」は「終了番号」より小さな数を入力するか、「終了番号」を空欄としてください。" sqref="C17 L17" xr:uid="{F6B588A7-5343-43D8-82D0-9EEE8B2B6DF6}">
      <formula1>AND(C17&gt;=1,OR(C17&lt;E17,E17=""))</formula1>
    </dataValidation>
    <dataValidation type="custom" allowBlank="1" showInputMessage="1" showErrorMessage="1" error="「終了番号」は、「開始番号」より大きな数を入力するか、空欄としてください。" sqref="E17 N17" xr:uid="{BA8395A6-6932-4DC2-874A-F707DDC60482}">
      <formula1>OR(E17="",E17&gt;C17)</formula1>
    </dataValidation>
  </dataValidations>
  <pageMargins left="0.7" right="0.7" top="0.75" bottom="0.75" header="0.3" footer="0.3"/>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BEDD-3104-429B-BED9-A667090DE50B}">
  <sheetPr codeName="Sheet8">
    <tabColor rgb="FF00B0F0"/>
  </sheetPr>
  <dimension ref="A1:AW106"/>
  <sheetViews>
    <sheetView showZeros="0" zoomScaleNormal="100" workbookViewId="0">
      <pane xSplit="2" ySplit="5" topLeftCell="C6" activePane="bottomRight" state="frozen"/>
      <selection pane="topRight" activeCell="D4" sqref="D4:E5"/>
      <selection pane="bottomLeft" activeCell="D4" sqref="D4:E5"/>
      <selection pane="bottomRight" activeCell="C8" sqref="C8"/>
    </sheetView>
  </sheetViews>
  <sheetFormatPr defaultRowHeight="12" x14ac:dyDescent="0.2"/>
  <cols>
    <col min="1" max="1" width="3.8984375" customWidth="1"/>
    <col min="2" max="2" width="25.3984375" customWidth="1"/>
    <col min="3" max="3" width="23.09765625" customWidth="1"/>
    <col min="4" max="4" width="9.8984375" customWidth="1"/>
    <col min="5" max="5" width="29.69921875" customWidth="1"/>
    <col min="6" max="6" width="27.5" customWidth="1"/>
    <col min="7" max="7" width="21.59765625" customWidth="1"/>
    <col min="8" max="9" width="11.8984375" customWidth="1"/>
    <col min="11" max="12" width="12.3984375" customWidth="1"/>
    <col min="13" max="13" width="19.8984375" style="187" customWidth="1"/>
    <col min="14" max="14" width="45.8984375" customWidth="1"/>
    <col min="15" max="19" width="42.3984375" customWidth="1"/>
    <col min="20" max="49" width="15.09765625" style="2" customWidth="1"/>
    <col min="53" max="53" width="8.8984375" customWidth="1"/>
  </cols>
  <sheetData>
    <row r="1" spans="1:49" x14ac:dyDescent="0.2">
      <c r="B1" s="128" t="s">
        <v>6</v>
      </c>
      <c r="C1" s="127" t="s">
        <v>284</v>
      </c>
    </row>
    <row r="2" spans="1:49" x14ac:dyDescent="0.2">
      <c r="B2" s="128" t="s">
        <v>7</v>
      </c>
      <c r="C2" s="127" t="s">
        <v>285</v>
      </c>
    </row>
    <row r="3" spans="1:49" x14ac:dyDescent="0.2">
      <c r="M3"/>
      <c r="T3"/>
      <c r="U3"/>
      <c r="V3"/>
      <c r="W3"/>
      <c r="X3"/>
      <c r="Y3"/>
      <c r="Z3"/>
      <c r="AA3"/>
      <c r="AB3"/>
      <c r="AC3"/>
      <c r="AD3"/>
      <c r="AE3"/>
      <c r="AF3"/>
      <c r="AG3"/>
      <c r="AH3"/>
      <c r="AI3"/>
      <c r="AJ3"/>
      <c r="AK3"/>
      <c r="AL3"/>
      <c r="AM3"/>
      <c r="AN3"/>
      <c r="AO3"/>
      <c r="AP3"/>
      <c r="AQ3"/>
      <c r="AR3"/>
      <c r="AS3"/>
      <c r="AT3"/>
      <c r="AU3"/>
      <c r="AV3"/>
      <c r="AW3"/>
    </row>
    <row r="4" spans="1:49" x14ac:dyDescent="0.2">
      <c r="A4" s="247" t="s">
        <v>8</v>
      </c>
      <c r="B4" s="241" t="s">
        <v>9</v>
      </c>
      <c r="C4" s="248" t="s">
        <v>10</v>
      </c>
      <c r="D4" s="241" t="s">
        <v>239</v>
      </c>
      <c r="E4" s="247"/>
      <c r="F4" s="247" t="s">
        <v>233</v>
      </c>
      <c r="G4" s="241" t="s">
        <v>12</v>
      </c>
      <c r="H4" s="241" t="s">
        <v>13</v>
      </c>
      <c r="I4" s="241" t="s">
        <v>14</v>
      </c>
      <c r="J4" s="241" t="s">
        <v>15</v>
      </c>
      <c r="K4" s="241" t="s">
        <v>16</v>
      </c>
      <c r="L4" s="242" t="s">
        <v>17</v>
      </c>
      <c r="M4" s="243" t="s">
        <v>18</v>
      </c>
      <c r="N4" s="244" t="s">
        <v>19</v>
      </c>
      <c r="O4" s="245"/>
      <c r="P4" s="245"/>
      <c r="Q4" s="245"/>
      <c r="R4" s="245"/>
      <c r="S4" s="246"/>
      <c r="T4" s="240" t="s">
        <v>20</v>
      </c>
      <c r="U4" s="240"/>
      <c r="V4" s="240"/>
      <c r="W4" s="240"/>
      <c r="X4" s="240"/>
      <c r="Y4" s="240"/>
      <c r="Z4" s="240"/>
      <c r="AA4" s="240"/>
      <c r="AB4" s="240"/>
      <c r="AC4" s="240"/>
      <c r="AD4" s="240"/>
      <c r="AE4" s="240"/>
      <c r="AF4" s="240"/>
      <c r="AG4" s="240"/>
      <c r="AH4" s="240"/>
      <c r="AI4" s="240" t="s">
        <v>21</v>
      </c>
      <c r="AJ4" s="240"/>
      <c r="AK4" s="240"/>
      <c r="AL4" s="240"/>
      <c r="AM4" s="240"/>
      <c r="AN4" s="240"/>
      <c r="AO4" s="240"/>
      <c r="AP4" s="240"/>
      <c r="AQ4" s="240"/>
      <c r="AR4" s="240"/>
      <c r="AS4" s="240"/>
      <c r="AT4" s="240"/>
      <c r="AU4" s="240"/>
      <c r="AV4" s="240"/>
      <c r="AW4" s="240"/>
    </row>
    <row r="5" spans="1:49" s="126" customFormat="1" ht="92.5" customHeight="1" x14ac:dyDescent="0.2">
      <c r="A5" s="247"/>
      <c r="B5" s="247"/>
      <c r="C5" s="249"/>
      <c r="D5" s="247"/>
      <c r="E5" s="247"/>
      <c r="F5" s="247"/>
      <c r="G5" s="247"/>
      <c r="H5" s="241"/>
      <c r="I5" s="241"/>
      <c r="J5" s="241"/>
      <c r="K5" s="241"/>
      <c r="L5" s="242"/>
      <c r="M5" s="243"/>
      <c r="N5" s="141" t="s">
        <v>22</v>
      </c>
      <c r="O5" s="141" t="s">
        <v>23</v>
      </c>
      <c r="P5" s="141" t="s">
        <v>24</v>
      </c>
      <c r="Q5" s="141" t="s">
        <v>25</v>
      </c>
      <c r="R5" s="141" t="s">
        <v>26</v>
      </c>
      <c r="S5" s="141" t="s">
        <v>27</v>
      </c>
      <c r="T5" s="140" t="s">
        <v>28</v>
      </c>
      <c r="U5" s="140" t="s">
        <v>29</v>
      </c>
      <c r="V5" s="140" t="s">
        <v>30</v>
      </c>
      <c r="W5" s="140" t="s">
        <v>31</v>
      </c>
      <c r="X5" s="140" t="s">
        <v>32</v>
      </c>
      <c r="Y5" s="140" t="s">
        <v>33</v>
      </c>
      <c r="Z5" s="140" t="s">
        <v>34</v>
      </c>
      <c r="AA5" s="140" t="s">
        <v>35</v>
      </c>
      <c r="AB5" s="140" t="s">
        <v>36</v>
      </c>
      <c r="AC5" s="140" t="s">
        <v>37</v>
      </c>
      <c r="AD5" s="140" t="s">
        <v>38</v>
      </c>
      <c r="AE5" s="140" t="s">
        <v>39</v>
      </c>
      <c r="AF5" s="140" t="s">
        <v>40</v>
      </c>
      <c r="AG5" s="140" t="s">
        <v>279</v>
      </c>
      <c r="AH5" s="140" t="s">
        <v>42</v>
      </c>
      <c r="AI5" s="140" t="s">
        <v>28</v>
      </c>
      <c r="AJ5" s="140" t="s">
        <v>29</v>
      </c>
      <c r="AK5" s="140" t="s">
        <v>30</v>
      </c>
      <c r="AL5" s="140" t="s">
        <v>31</v>
      </c>
      <c r="AM5" s="140" t="s">
        <v>32</v>
      </c>
      <c r="AN5" s="140" t="s">
        <v>33</v>
      </c>
      <c r="AO5" s="140" t="s">
        <v>34</v>
      </c>
      <c r="AP5" s="140" t="s">
        <v>35</v>
      </c>
      <c r="AQ5" s="140" t="s">
        <v>36</v>
      </c>
      <c r="AR5" s="140" t="s">
        <v>37</v>
      </c>
      <c r="AS5" s="140" t="s">
        <v>38</v>
      </c>
      <c r="AT5" s="140" t="s">
        <v>39</v>
      </c>
      <c r="AU5" s="140" t="s">
        <v>40</v>
      </c>
      <c r="AV5" s="140" t="s">
        <v>279</v>
      </c>
      <c r="AW5" s="140" t="s">
        <v>42</v>
      </c>
    </row>
    <row r="6" spans="1:49" s="160" customFormat="1" ht="12.65" customHeight="1" x14ac:dyDescent="0.2">
      <c r="A6" s="179">
        <v>1</v>
      </c>
      <c r="B6" s="181"/>
      <c r="C6" s="234"/>
      <c r="D6" s="180"/>
      <c r="E6" s="215" t="str">
        <f>IFERROR(VLOOKUP($D6,Sheet1!$B$3:$C$49,2,FALSE),"")</f>
        <v/>
      </c>
      <c r="F6" s="180"/>
      <c r="G6" s="181"/>
      <c r="H6" s="182"/>
      <c r="I6" s="182"/>
      <c r="J6" s="182"/>
      <c r="K6" s="182"/>
      <c r="L6" s="182"/>
      <c r="M6" s="188"/>
      <c r="N6" s="182"/>
      <c r="O6" s="182"/>
      <c r="P6" s="182"/>
      <c r="Q6" s="182"/>
      <c r="R6" s="182"/>
      <c r="S6" s="182"/>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row>
    <row r="7" spans="1:49" ht="12.65" customHeight="1" x14ac:dyDescent="0.2">
      <c r="A7" s="125">
        <v>2</v>
      </c>
      <c r="B7" s="181"/>
      <c r="C7" s="234"/>
      <c r="D7" s="180"/>
      <c r="E7" s="215" t="str">
        <f>IFERROR(VLOOKUP($D7,Sheet1!$B$3:$C$49,2,FALSE),"")</f>
        <v/>
      </c>
      <c r="F7" s="180"/>
      <c r="G7" s="181"/>
      <c r="H7" s="182"/>
      <c r="I7" s="182"/>
      <c r="J7" s="182"/>
      <c r="K7" s="182"/>
      <c r="L7" s="182"/>
      <c r="M7" s="188"/>
      <c r="N7" s="230"/>
      <c r="O7" s="230"/>
      <c r="P7" s="230"/>
      <c r="Q7" s="230"/>
      <c r="R7" s="230"/>
      <c r="S7" s="230"/>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row>
    <row r="8" spans="1:49" x14ac:dyDescent="0.2">
      <c r="A8" s="125">
        <v>3</v>
      </c>
      <c r="B8" s="181"/>
      <c r="C8" s="234"/>
      <c r="D8" s="180"/>
      <c r="E8" s="215" t="str">
        <f>IFERROR(VLOOKUP($D8,Sheet1!$B$3:$C$49,2,FALSE),"")</f>
        <v/>
      </c>
      <c r="F8" s="180"/>
      <c r="G8" s="181"/>
      <c r="H8" s="182"/>
      <c r="I8" s="182"/>
      <c r="J8" s="182"/>
      <c r="K8" s="182"/>
      <c r="L8" s="182"/>
      <c r="M8" s="188"/>
      <c r="N8" s="230"/>
      <c r="O8" s="230"/>
      <c r="P8" s="230"/>
      <c r="Q8" s="230"/>
      <c r="R8" s="230"/>
      <c r="S8" s="230"/>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row>
    <row r="9" spans="1:49" x14ac:dyDescent="0.2">
      <c r="A9" s="125">
        <v>4</v>
      </c>
      <c r="B9" s="181"/>
      <c r="C9" s="234"/>
      <c r="D9" s="180"/>
      <c r="E9" s="215" t="str">
        <f>IFERROR(VLOOKUP($D9,Sheet1!$B$3:$C$49,2,FALSE),"")</f>
        <v/>
      </c>
      <c r="F9" s="180"/>
      <c r="G9" s="181"/>
      <c r="H9" s="182"/>
      <c r="I9" s="182"/>
      <c r="J9" s="182"/>
      <c r="K9" s="182"/>
      <c r="L9" s="182"/>
      <c r="M9" s="188"/>
      <c r="N9" s="230"/>
      <c r="O9" s="230"/>
      <c r="P9" s="230"/>
      <c r="Q9" s="230"/>
      <c r="R9" s="230"/>
      <c r="S9" s="230"/>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row>
    <row r="10" spans="1:49" x14ac:dyDescent="0.2">
      <c r="A10" s="125">
        <v>5</v>
      </c>
      <c r="B10" s="181"/>
      <c r="C10" s="234"/>
      <c r="D10" s="180"/>
      <c r="E10" s="215" t="str">
        <f>IFERROR(VLOOKUP($D10,Sheet1!$B$3:$C$49,2,FALSE),"")</f>
        <v/>
      </c>
      <c r="F10" s="180"/>
      <c r="G10" s="181"/>
      <c r="H10" s="182"/>
      <c r="I10" s="182"/>
      <c r="J10" s="182"/>
      <c r="K10" s="182"/>
      <c r="L10" s="182"/>
      <c r="M10" s="188"/>
      <c r="N10" s="230"/>
      <c r="O10" s="230"/>
      <c r="P10" s="230"/>
      <c r="Q10" s="230"/>
      <c r="R10" s="230"/>
      <c r="S10" s="230"/>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row>
    <row r="11" spans="1:49" x14ac:dyDescent="0.2">
      <c r="A11" s="125">
        <v>6</v>
      </c>
      <c r="B11" s="181"/>
      <c r="C11" s="234"/>
      <c r="D11" s="180"/>
      <c r="E11" s="215" t="str">
        <f>IFERROR(VLOOKUP($D11,Sheet1!$B$3:$C$49,2,FALSE),"")</f>
        <v/>
      </c>
      <c r="F11" s="180"/>
      <c r="G11" s="181"/>
      <c r="H11" s="182"/>
      <c r="I11" s="182"/>
      <c r="J11" s="182"/>
      <c r="K11" s="182"/>
      <c r="L11" s="182"/>
      <c r="M11" s="188"/>
      <c r="N11" s="230"/>
      <c r="O11" s="230"/>
      <c r="P11" s="230"/>
      <c r="Q11" s="230"/>
      <c r="R11" s="230"/>
      <c r="S11" s="230"/>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row>
    <row r="12" spans="1:49" x14ac:dyDescent="0.2">
      <c r="A12" s="125">
        <v>7</v>
      </c>
      <c r="B12" s="181"/>
      <c r="C12" s="234"/>
      <c r="D12" s="180"/>
      <c r="E12" s="215" t="str">
        <f>IFERROR(VLOOKUP($D12,Sheet1!$B$3:$C$49,2,FALSE),"")</f>
        <v/>
      </c>
      <c r="F12" s="180"/>
      <c r="G12" s="181"/>
      <c r="H12" s="182"/>
      <c r="I12" s="182"/>
      <c r="J12" s="182"/>
      <c r="K12" s="182"/>
      <c r="L12" s="182"/>
      <c r="M12" s="188"/>
      <c r="N12" s="230"/>
      <c r="O12" s="230"/>
      <c r="P12" s="230"/>
      <c r="Q12" s="230"/>
      <c r="R12" s="230"/>
      <c r="S12" s="230"/>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row>
    <row r="13" spans="1:49" x14ac:dyDescent="0.2">
      <c r="A13" s="125">
        <v>8</v>
      </c>
      <c r="B13" s="181"/>
      <c r="C13" s="234"/>
      <c r="D13" s="180"/>
      <c r="E13" s="215" t="str">
        <f>IFERROR(VLOOKUP($D13,Sheet1!$B$3:$C$49,2,FALSE),"")</f>
        <v/>
      </c>
      <c r="F13" s="180"/>
      <c r="G13" s="181"/>
      <c r="H13" s="182"/>
      <c r="I13" s="182"/>
      <c r="J13" s="182"/>
      <c r="K13" s="182"/>
      <c r="L13" s="182"/>
      <c r="M13" s="188"/>
      <c r="N13" s="230"/>
      <c r="O13" s="230"/>
      <c r="P13" s="230"/>
      <c r="Q13" s="230"/>
      <c r="R13" s="230"/>
      <c r="S13" s="230"/>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row>
    <row r="14" spans="1:49" x14ac:dyDescent="0.2">
      <c r="A14" s="125">
        <v>9</v>
      </c>
      <c r="B14" s="181"/>
      <c r="C14" s="234"/>
      <c r="D14" s="180"/>
      <c r="E14" s="215" t="str">
        <f>IFERROR(VLOOKUP($D14,Sheet1!$B$3:$C$49,2,FALSE),"")</f>
        <v/>
      </c>
      <c r="F14" s="180"/>
      <c r="G14" s="181"/>
      <c r="H14" s="182"/>
      <c r="I14" s="182"/>
      <c r="J14" s="182"/>
      <c r="K14" s="182"/>
      <c r="L14" s="182"/>
      <c r="M14" s="188"/>
      <c r="N14" s="230"/>
      <c r="O14" s="230"/>
      <c r="P14" s="230"/>
      <c r="Q14" s="230"/>
      <c r="R14" s="230"/>
      <c r="S14" s="230"/>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row>
    <row r="15" spans="1:49" x14ac:dyDescent="0.2">
      <c r="A15" s="125">
        <v>10</v>
      </c>
      <c r="B15" s="181"/>
      <c r="C15" s="234"/>
      <c r="D15" s="180"/>
      <c r="E15" s="215" t="str">
        <f>IFERROR(VLOOKUP($D15,Sheet1!$B$3:$C$49,2,FALSE),"")</f>
        <v/>
      </c>
      <c r="F15" s="180"/>
      <c r="G15" s="181"/>
      <c r="H15" s="182"/>
      <c r="I15" s="182"/>
      <c r="J15" s="182"/>
      <c r="K15" s="182"/>
      <c r="L15" s="182"/>
      <c r="M15" s="188"/>
      <c r="N15" s="230"/>
      <c r="O15" s="230"/>
      <c r="P15" s="230"/>
      <c r="Q15" s="230"/>
      <c r="R15" s="230"/>
      <c r="S15" s="230"/>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row>
    <row r="16" spans="1:49" x14ac:dyDescent="0.2">
      <c r="A16" s="125">
        <v>11</v>
      </c>
      <c r="B16" s="181"/>
      <c r="C16" s="234"/>
      <c r="D16" s="180"/>
      <c r="E16" s="215" t="str">
        <f>IFERROR(VLOOKUP($D16,Sheet1!$B$3:$C$49,2,FALSE),"")</f>
        <v/>
      </c>
      <c r="F16" s="180"/>
      <c r="G16" s="181"/>
      <c r="H16" s="182"/>
      <c r="I16" s="182"/>
      <c r="J16" s="182"/>
      <c r="K16" s="182"/>
      <c r="L16" s="182"/>
      <c r="M16" s="188"/>
      <c r="N16" s="230"/>
      <c r="O16" s="230"/>
      <c r="P16" s="230"/>
      <c r="Q16" s="230"/>
      <c r="R16" s="230"/>
      <c r="S16" s="230"/>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row>
    <row r="17" spans="1:49" x14ac:dyDescent="0.2">
      <c r="A17" s="125">
        <v>12</v>
      </c>
      <c r="B17" s="181"/>
      <c r="C17" s="234"/>
      <c r="D17" s="180"/>
      <c r="E17" s="215" t="str">
        <f>IFERROR(VLOOKUP($D17,Sheet1!$B$3:$C$49,2,FALSE),"")</f>
        <v/>
      </c>
      <c r="F17" s="180"/>
      <c r="G17" s="181"/>
      <c r="H17" s="182"/>
      <c r="I17" s="182"/>
      <c r="J17" s="182"/>
      <c r="K17" s="182"/>
      <c r="L17" s="182"/>
      <c r="M17" s="188"/>
      <c r="N17" s="230"/>
      <c r="O17" s="230"/>
      <c r="P17" s="230"/>
      <c r="Q17" s="230"/>
      <c r="R17" s="230"/>
      <c r="S17" s="230"/>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row>
    <row r="18" spans="1:49" x14ac:dyDescent="0.2">
      <c r="A18" s="125">
        <v>13</v>
      </c>
      <c r="B18" s="181"/>
      <c r="C18" s="234"/>
      <c r="D18" s="180"/>
      <c r="E18" s="215" t="str">
        <f>IFERROR(VLOOKUP($D18,Sheet1!$B$3:$C$49,2,FALSE),"")</f>
        <v/>
      </c>
      <c r="F18" s="180"/>
      <c r="G18" s="181"/>
      <c r="H18" s="182"/>
      <c r="I18" s="182"/>
      <c r="J18" s="182"/>
      <c r="K18" s="182"/>
      <c r="L18" s="182"/>
      <c r="M18" s="188"/>
      <c r="N18" s="230"/>
      <c r="O18" s="230"/>
      <c r="P18" s="230"/>
      <c r="Q18" s="230"/>
      <c r="R18" s="230"/>
      <c r="S18" s="230"/>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row>
    <row r="19" spans="1:49" x14ac:dyDescent="0.2">
      <c r="A19" s="125">
        <v>14</v>
      </c>
      <c r="B19" s="181"/>
      <c r="C19" s="234"/>
      <c r="D19" s="180"/>
      <c r="E19" s="215" t="str">
        <f>IFERROR(VLOOKUP($D19,Sheet1!$B$3:$C$49,2,FALSE),"")</f>
        <v/>
      </c>
      <c r="F19" s="180"/>
      <c r="G19" s="181"/>
      <c r="H19" s="182"/>
      <c r="I19" s="182"/>
      <c r="J19" s="182"/>
      <c r="K19" s="182"/>
      <c r="L19" s="182"/>
      <c r="M19" s="188"/>
      <c r="N19" s="230"/>
      <c r="O19" s="230"/>
      <c r="P19" s="230"/>
      <c r="Q19" s="230"/>
      <c r="R19" s="230"/>
      <c r="S19" s="230"/>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row>
    <row r="20" spans="1:49" x14ac:dyDescent="0.2">
      <c r="A20" s="125">
        <v>15</v>
      </c>
      <c r="B20" s="181"/>
      <c r="C20" s="234"/>
      <c r="D20" s="180"/>
      <c r="E20" s="215" t="str">
        <f>IFERROR(VLOOKUP($D20,Sheet1!$B$3:$C$49,2,FALSE),"")</f>
        <v/>
      </c>
      <c r="F20" s="180"/>
      <c r="G20" s="181"/>
      <c r="H20" s="182"/>
      <c r="I20" s="182"/>
      <c r="J20" s="182"/>
      <c r="K20" s="182"/>
      <c r="L20" s="182"/>
      <c r="M20" s="188"/>
      <c r="N20" s="230"/>
      <c r="O20" s="230"/>
      <c r="P20" s="230"/>
      <c r="Q20" s="230"/>
      <c r="R20" s="230"/>
      <c r="S20" s="230"/>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row>
    <row r="21" spans="1:49" x14ac:dyDescent="0.2">
      <c r="A21" s="125">
        <v>16</v>
      </c>
      <c r="B21" s="181"/>
      <c r="C21" s="234"/>
      <c r="D21" s="180"/>
      <c r="E21" s="215" t="str">
        <f>IFERROR(VLOOKUP($D21,Sheet1!$B$3:$C$49,2,FALSE),"")</f>
        <v/>
      </c>
      <c r="F21" s="180"/>
      <c r="G21" s="181"/>
      <c r="H21" s="182"/>
      <c r="I21" s="182"/>
      <c r="J21" s="182"/>
      <c r="K21" s="182"/>
      <c r="L21" s="182"/>
      <c r="M21" s="188"/>
      <c r="N21" s="230"/>
      <c r="O21" s="230"/>
      <c r="P21" s="230"/>
      <c r="Q21" s="230"/>
      <c r="R21" s="230"/>
      <c r="S21" s="230"/>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row>
    <row r="22" spans="1:49" x14ac:dyDescent="0.2">
      <c r="A22" s="125">
        <v>17</v>
      </c>
      <c r="B22" s="181"/>
      <c r="C22" s="234"/>
      <c r="D22" s="180"/>
      <c r="E22" s="215" t="str">
        <f>IFERROR(VLOOKUP($D22,Sheet1!$B$3:$C$49,2,FALSE),"")</f>
        <v/>
      </c>
      <c r="F22" s="180"/>
      <c r="G22" s="181"/>
      <c r="H22" s="182"/>
      <c r="I22" s="182"/>
      <c r="J22" s="182"/>
      <c r="K22" s="182"/>
      <c r="L22" s="182"/>
      <c r="M22" s="188"/>
      <c r="N22" s="230"/>
      <c r="O22" s="230"/>
      <c r="P22" s="230"/>
      <c r="Q22" s="230"/>
      <c r="R22" s="230"/>
      <c r="S22" s="230"/>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row>
    <row r="23" spans="1:49" x14ac:dyDescent="0.2">
      <c r="A23" s="125">
        <v>18</v>
      </c>
      <c r="B23" s="181"/>
      <c r="C23" s="234"/>
      <c r="D23" s="180"/>
      <c r="E23" s="215" t="str">
        <f>IFERROR(VLOOKUP($D23,Sheet1!$B$3:$C$49,2,FALSE),"")</f>
        <v/>
      </c>
      <c r="F23" s="180"/>
      <c r="G23" s="181"/>
      <c r="H23" s="182"/>
      <c r="I23" s="182"/>
      <c r="J23" s="182"/>
      <c r="K23" s="182"/>
      <c r="L23" s="182"/>
      <c r="M23" s="188"/>
      <c r="N23" s="230"/>
      <c r="O23" s="230"/>
      <c r="P23" s="230"/>
      <c r="Q23" s="230"/>
      <c r="R23" s="230"/>
      <c r="S23" s="230"/>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row>
    <row r="24" spans="1:49" x14ac:dyDescent="0.2">
      <c r="A24" s="125">
        <v>19</v>
      </c>
      <c r="B24" s="181"/>
      <c r="C24" s="234"/>
      <c r="D24" s="180"/>
      <c r="E24" s="215" t="str">
        <f>IFERROR(VLOOKUP($D24,Sheet1!$B$3:$C$49,2,FALSE),"")</f>
        <v/>
      </c>
      <c r="F24" s="180"/>
      <c r="G24" s="181"/>
      <c r="H24" s="182"/>
      <c r="I24" s="182"/>
      <c r="J24" s="182"/>
      <c r="K24" s="182"/>
      <c r="L24" s="182"/>
      <c r="M24" s="188"/>
      <c r="N24" s="230"/>
      <c r="O24" s="230"/>
      <c r="P24" s="230"/>
      <c r="Q24" s="230"/>
      <c r="R24" s="230"/>
      <c r="S24" s="230"/>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row>
    <row r="25" spans="1:49" x14ac:dyDescent="0.2">
      <c r="A25" s="125">
        <v>20</v>
      </c>
      <c r="B25" s="181"/>
      <c r="C25" s="234"/>
      <c r="D25" s="180"/>
      <c r="E25" s="215" t="str">
        <f>IFERROR(VLOOKUP($D25,Sheet1!$B$3:$C$49,2,FALSE),"")</f>
        <v/>
      </c>
      <c r="F25" s="180"/>
      <c r="G25" s="181"/>
      <c r="H25" s="182"/>
      <c r="I25" s="182"/>
      <c r="J25" s="182"/>
      <c r="K25" s="182"/>
      <c r="L25" s="182"/>
      <c r="M25" s="188"/>
      <c r="N25" s="230"/>
      <c r="O25" s="230"/>
      <c r="P25" s="230"/>
      <c r="Q25" s="230"/>
      <c r="R25" s="230"/>
      <c r="S25" s="230"/>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row>
    <row r="26" spans="1:49" x14ac:dyDescent="0.2">
      <c r="A26" s="125">
        <v>21</v>
      </c>
      <c r="B26" s="181"/>
      <c r="C26" s="234"/>
      <c r="D26" s="180"/>
      <c r="E26" s="215" t="str">
        <f>IFERROR(VLOOKUP($D26,Sheet1!$B$3:$C$49,2,FALSE),"")</f>
        <v/>
      </c>
      <c r="F26" s="180"/>
      <c r="G26" s="181"/>
      <c r="H26" s="182"/>
      <c r="I26" s="182"/>
      <c r="J26" s="182"/>
      <c r="K26" s="182"/>
      <c r="L26" s="182"/>
      <c r="M26" s="188"/>
      <c r="N26" s="230"/>
      <c r="O26" s="230"/>
      <c r="P26" s="230"/>
      <c r="Q26" s="230"/>
      <c r="R26" s="230"/>
      <c r="S26" s="230"/>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row>
    <row r="27" spans="1:49" x14ac:dyDescent="0.2">
      <c r="A27" s="125">
        <v>22</v>
      </c>
      <c r="B27" s="181"/>
      <c r="C27" s="234"/>
      <c r="D27" s="180"/>
      <c r="E27" s="215" t="str">
        <f>IFERROR(VLOOKUP($D27,Sheet1!$B$3:$C$49,2,FALSE),"")</f>
        <v/>
      </c>
      <c r="F27" s="180"/>
      <c r="G27" s="181"/>
      <c r="H27" s="182"/>
      <c r="I27" s="182"/>
      <c r="J27" s="182"/>
      <c r="K27" s="182"/>
      <c r="L27" s="182"/>
      <c r="M27" s="188"/>
      <c r="N27" s="230"/>
      <c r="O27" s="230"/>
      <c r="P27" s="230"/>
      <c r="Q27" s="230"/>
      <c r="R27" s="230"/>
      <c r="S27" s="230"/>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row>
    <row r="28" spans="1:49" x14ac:dyDescent="0.2">
      <c r="A28" s="125">
        <v>23</v>
      </c>
      <c r="B28" s="181"/>
      <c r="C28" s="234"/>
      <c r="D28" s="180"/>
      <c r="E28" s="215" t="str">
        <f>IFERROR(VLOOKUP($D28,Sheet1!$B$3:$C$49,2,FALSE),"")</f>
        <v/>
      </c>
      <c r="F28" s="180"/>
      <c r="G28" s="181"/>
      <c r="H28" s="182"/>
      <c r="I28" s="182"/>
      <c r="J28" s="182"/>
      <c r="K28" s="182"/>
      <c r="L28" s="182"/>
      <c r="M28" s="188"/>
      <c r="N28" s="230"/>
      <c r="O28" s="230"/>
      <c r="P28" s="230"/>
      <c r="Q28" s="230"/>
      <c r="R28" s="230"/>
      <c r="S28" s="230"/>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row>
    <row r="29" spans="1:49" x14ac:dyDescent="0.2">
      <c r="A29" s="125">
        <v>24</v>
      </c>
      <c r="B29" s="181"/>
      <c r="C29" s="234"/>
      <c r="D29" s="180"/>
      <c r="E29" s="215" t="str">
        <f>IFERROR(VLOOKUP($D29,Sheet1!$B$3:$C$49,2,FALSE),"")</f>
        <v/>
      </c>
      <c r="F29" s="180"/>
      <c r="G29" s="181"/>
      <c r="H29" s="182"/>
      <c r="I29" s="182"/>
      <c r="J29" s="182"/>
      <c r="K29" s="182"/>
      <c r="L29" s="182"/>
      <c r="M29" s="188"/>
      <c r="N29" s="230"/>
      <c r="O29" s="230"/>
      <c r="P29" s="230"/>
      <c r="Q29" s="230"/>
      <c r="R29" s="230"/>
      <c r="S29" s="230"/>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row>
    <row r="30" spans="1:49" x14ac:dyDescent="0.2">
      <c r="A30" s="125">
        <v>25</v>
      </c>
      <c r="B30" s="181"/>
      <c r="C30" s="234"/>
      <c r="D30" s="180"/>
      <c r="E30" s="215" t="str">
        <f>IFERROR(VLOOKUP($D30,Sheet1!$B$3:$C$49,2,FALSE),"")</f>
        <v/>
      </c>
      <c r="F30" s="180"/>
      <c r="G30" s="181"/>
      <c r="H30" s="182"/>
      <c r="I30" s="182"/>
      <c r="J30" s="182"/>
      <c r="K30" s="182"/>
      <c r="L30" s="182"/>
      <c r="M30" s="188"/>
      <c r="N30" s="230"/>
      <c r="O30" s="230"/>
      <c r="P30" s="230"/>
      <c r="Q30" s="230"/>
      <c r="R30" s="230"/>
      <c r="S30" s="230"/>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row>
    <row r="31" spans="1:49" x14ac:dyDescent="0.2">
      <c r="A31" s="125">
        <v>26</v>
      </c>
      <c r="B31" s="181"/>
      <c r="C31" s="234"/>
      <c r="D31" s="180"/>
      <c r="E31" s="215" t="str">
        <f>IFERROR(VLOOKUP($D31,Sheet1!$B$3:$C$49,2,FALSE),"")</f>
        <v/>
      </c>
      <c r="F31" s="180"/>
      <c r="G31" s="181"/>
      <c r="H31" s="182"/>
      <c r="I31" s="182"/>
      <c r="J31" s="182"/>
      <c r="K31" s="182"/>
      <c r="L31" s="182"/>
      <c r="M31" s="188"/>
      <c r="N31" s="230"/>
      <c r="O31" s="230"/>
      <c r="P31" s="230"/>
      <c r="Q31" s="230"/>
      <c r="R31" s="230"/>
      <c r="S31" s="230"/>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row>
    <row r="32" spans="1:49" x14ac:dyDescent="0.2">
      <c r="A32" s="125">
        <v>27</v>
      </c>
      <c r="B32" s="181"/>
      <c r="C32" s="234"/>
      <c r="D32" s="180"/>
      <c r="E32" s="215" t="str">
        <f>IFERROR(VLOOKUP($D32,Sheet1!$B$3:$C$49,2,FALSE),"")</f>
        <v/>
      </c>
      <c r="F32" s="180"/>
      <c r="G32" s="181"/>
      <c r="H32" s="182"/>
      <c r="I32" s="182"/>
      <c r="J32" s="182"/>
      <c r="K32" s="182"/>
      <c r="L32" s="182"/>
      <c r="M32" s="188"/>
      <c r="N32" s="230"/>
      <c r="O32" s="230"/>
      <c r="P32" s="230"/>
      <c r="Q32" s="230"/>
      <c r="R32" s="230"/>
      <c r="S32" s="230"/>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row>
    <row r="33" spans="1:49" x14ac:dyDescent="0.2">
      <c r="A33" s="125">
        <v>28</v>
      </c>
      <c r="B33" s="181"/>
      <c r="C33" s="234"/>
      <c r="D33" s="180"/>
      <c r="E33" s="215" t="str">
        <f>IFERROR(VLOOKUP($D33,Sheet1!$B$3:$C$49,2,FALSE),"")</f>
        <v/>
      </c>
      <c r="F33" s="180"/>
      <c r="G33" s="181"/>
      <c r="H33" s="182"/>
      <c r="I33" s="182"/>
      <c r="J33" s="182"/>
      <c r="K33" s="182"/>
      <c r="L33" s="182"/>
      <c r="M33" s="188"/>
      <c r="N33" s="230"/>
      <c r="O33" s="230"/>
      <c r="P33" s="230"/>
      <c r="Q33" s="230"/>
      <c r="R33" s="230"/>
      <c r="S33" s="230"/>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row>
    <row r="34" spans="1:49" x14ac:dyDescent="0.2">
      <c r="A34" s="125">
        <v>29</v>
      </c>
      <c r="B34" s="181"/>
      <c r="C34" s="234"/>
      <c r="D34" s="180"/>
      <c r="E34" s="215" t="str">
        <f>IFERROR(VLOOKUP($D34,Sheet1!$B$3:$C$49,2,FALSE),"")</f>
        <v/>
      </c>
      <c r="F34" s="180"/>
      <c r="G34" s="181"/>
      <c r="H34" s="182"/>
      <c r="I34" s="182"/>
      <c r="J34" s="182"/>
      <c r="K34" s="182"/>
      <c r="L34" s="182"/>
      <c r="M34" s="188"/>
      <c r="N34" s="230"/>
      <c r="O34" s="230"/>
      <c r="P34" s="230"/>
      <c r="Q34" s="230"/>
      <c r="R34" s="230"/>
      <c r="S34" s="230"/>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row>
    <row r="35" spans="1:49" x14ac:dyDescent="0.2">
      <c r="A35" s="125">
        <v>30</v>
      </c>
      <c r="B35" s="181"/>
      <c r="C35" s="234"/>
      <c r="D35" s="180"/>
      <c r="E35" s="215" t="str">
        <f>IFERROR(VLOOKUP($D35,Sheet1!$B$3:$C$49,2,FALSE),"")</f>
        <v/>
      </c>
      <c r="F35" s="180"/>
      <c r="G35" s="181"/>
      <c r="H35" s="182"/>
      <c r="I35" s="182"/>
      <c r="J35" s="182"/>
      <c r="K35" s="182"/>
      <c r="L35" s="182"/>
      <c r="M35" s="188"/>
      <c r="N35" s="230"/>
      <c r="O35" s="230"/>
      <c r="P35" s="230"/>
      <c r="Q35" s="230"/>
      <c r="R35" s="230"/>
      <c r="S35" s="230"/>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row>
    <row r="36" spans="1:49" x14ac:dyDescent="0.2">
      <c r="A36" s="125">
        <v>31</v>
      </c>
      <c r="B36" s="181"/>
      <c r="C36" s="234"/>
      <c r="D36" s="180"/>
      <c r="E36" s="215" t="str">
        <f>IFERROR(VLOOKUP($D36,Sheet1!$B$3:$C$49,2,FALSE),"")</f>
        <v/>
      </c>
      <c r="F36" s="180"/>
      <c r="G36" s="181"/>
      <c r="H36" s="182"/>
      <c r="I36" s="182"/>
      <c r="J36" s="182"/>
      <c r="K36" s="182"/>
      <c r="L36" s="182"/>
      <c r="M36" s="188"/>
      <c r="N36" s="230"/>
      <c r="O36" s="230"/>
      <c r="P36" s="230"/>
      <c r="Q36" s="230"/>
      <c r="R36" s="230"/>
      <c r="S36" s="230"/>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row>
    <row r="37" spans="1:49" x14ac:dyDescent="0.2">
      <c r="A37" s="125">
        <v>32</v>
      </c>
      <c r="B37" s="181"/>
      <c r="C37" s="234"/>
      <c r="D37" s="180"/>
      <c r="E37" s="215" t="str">
        <f>IFERROR(VLOOKUP($D37,Sheet1!$B$3:$C$49,2,FALSE),"")</f>
        <v/>
      </c>
      <c r="F37" s="180"/>
      <c r="G37" s="181"/>
      <c r="H37" s="182"/>
      <c r="I37" s="182"/>
      <c r="J37" s="182"/>
      <c r="K37" s="182"/>
      <c r="L37" s="182"/>
      <c r="M37" s="188"/>
      <c r="N37" s="230"/>
      <c r="O37" s="230"/>
      <c r="P37" s="230"/>
      <c r="Q37" s="230"/>
      <c r="R37" s="230"/>
      <c r="S37" s="230"/>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row>
    <row r="38" spans="1:49" x14ac:dyDescent="0.2">
      <c r="A38" s="125">
        <v>33</v>
      </c>
      <c r="B38" s="181"/>
      <c r="C38" s="234"/>
      <c r="D38" s="180"/>
      <c r="E38" s="215" t="str">
        <f>IFERROR(VLOOKUP($D38,Sheet1!$B$3:$C$49,2,FALSE),"")</f>
        <v/>
      </c>
      <c r="F38" s="180"/>
      <c r="G38" s="181"/>
      <c r="H38" s="182"/>
      <c r="I38" s="182"/>
      <c r="J38" s="182"/>
      <c r="K38" s="182"/>
      <c r="L38" s="182"/>
      <c r="M38" s="188"/>
      <c r="N38" s="230"/>
      <c r="O38" s="230"/>
      <c r="P38" s="230"/>
      <c r="Q38" s="230"/>
      <c r="R38" s="230"/>
      <c r="S38" s="230"/>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row>
    <row r="39" spans="1:49" x14ac:dyDescent="0.2">
      <c r="A39" s="125">
        <v>34</v>
      </c>
      <c r="B39" s="181"/>
      <c r="C39" s="234"/>
      <c r="D39" s="180"/>
      <c r="E39" s="215" t="str">
        <f>IFERROR(VLOOKUP($D39,Sheet1!$B$3:$C$49,2,FALSE),"")</f>
        <v/>
      </c>
      <c r="F39" s="180"/>
      <c r="G39" s="181"/>
      <c r="H39" s="182"/>
      <c r="I39" s="182"/>
      <c r="J39" s="182"/>
      <c r="K39" s="182"/>
      <c r="L39" s="182"/>
      <c r="M39" s="188"/>
      <c r="N39" s="230"/>
      <c r="O39" s="230"/>
      <c r="P39" s="230"/>
      <c r="Q39" s="230"/>
      <c r="R39" s="230"/>
      <c r="S39" s="230"/>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row>
    <row r="40" spans="1:49" x14ac:dyDescent="0.2">
      <c r="A40" s="125">
        <v>35</v>
      </c>
      <c r="B40" s="181"/>
      <c r="C40" s="234"/>
      <c r="D40" s="180"/>
      <c r="E40" s="215" t="str">
        <f>IFERROR(VLOOKUP($D40,Sheet1!$B$3:$C$49,2,FALSE),"")</f>
        <v/>
      </c>
      <c r="F40" s="180"/>
      <c r="G40" s="181"/>
      <c r="H40" s="182"/>
      <c r="I40" s="182"/>
      <c r="J40" s="182"/>
      <c r="K40" s="182"/>
      <c r="L40" s="182"/>
      <c r="M40" s="188"/>
      <c r="N40" s="230"/>
      <c r="O40" s="230"/>
      <c r="P40" s="230"/>
      <c r="Q40" s="230"/>
      <c r="R40" s="230"/>
      <c r="S40" s="230"/>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row>
    <row r="41" spans="1:49" x14ac:dyDescent="0.2">
      <c r="A41" s="125">
        <v>36</v>
      </c>
      <c r="B41" s="181"/>
      <c r="C41" s="234"/>
      <c r="D41" s="180"/>
      <c r="E41" s="215" t="str">
        <f>IFERROR(VLOOKUP($D41,Sheet1!$B$3:$C$49,2,FALSE),"")</f>
        <v/>
      </c>
      <c r="F41" s="180"/>
      <c r="G41" s="181"/>
      <c r="H41" s="182"/>
      <c r="I41" s="182"/>
      <c r="J41" s="182"/>
      <c r="K41" s="182"/>
      <c r="L41" s="182"/>
      <c r="M41" s="188"/>
      <c r="N41" s="230"/>
      <c r="O41" s="230"/>
      <c r="P41" s="230"/>
      <c r="Q41" s="230"/>
      <c r="R41" s="230"/>
      <c r="S41" s="230"/>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row>
    <row r="42" spans="1:49" x14ac:dyDescent="0.2">
      <c r="A42" s="125">
        <v>37</v>
      </c>
      <c r="B42" s="181"/>
      <c r="C42" s="234"/>
      <c r="D42" s="180"/>
      <c r="E42" s="215" t="str">
        <f>IFERROR(VLOOKUP($D42,Sheet1!$B$3:$C$49,2,FALSE),"")</f>
        <v/>
      </c>
      <c r="F42" s="180"/>
      <c r="G42" s="181"/>
      <c r="H42" s="182"/>
      <c r="I42" s="182"/>
      <c r="J42" s="182"/>
      <c r="K42" s="182"/>
      <c r="L42" s="182"/>
      <c r="M42" s="188"/>
      <c r="N42" s="230"/>
      <c r="O42" s="230"/>
      <c r="P42" s="230"/>
      <c r="Q42" s="230"/>
      <c r="R42" s="230"/>
      <c r="S42" s="230"/>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row>
    <row r="43" spans="1:49" x14ac:dyDescent="0.2">
      <c r="A43" s="125">
        <v>38</v>
      </c>
      <c r="B43" s="181"/>
      <c r="C43" s="234"/>
      <c r="D43" s="180"/>
      <c r="E43" s="215" t="str">
        <f>IFERROR(VLOOKUP($D43,Sheet1!$B$3:$C$49,2,FALSE),"")</f>
        <v/>
      </c>
      <c r="F43" s="180"/>
      <c r="G43" s="181"/>
      <c r="H43" s="182"/>
      <c r="I43" s="182"/>
      <c r="J43" s="182"/>
      <c r="K43" s="182"/>
      <c r="L43" s="182"/>
      <c r="M43" s="188"/>
      <c r="N43" s="230"/>
      <c r="O43" s="230"/>
      <c r="P43" s="230"/>
      <c r="Q43" s="230"/>
      <c r="R43" s="230"/>
      <c r="S43" s="230"/>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row>
    <row r="44" spans="1:49" x14ac:dyDescent="0.2">
      <c r="A44" s="125">
        <v>39</v>
      </c>
      <c r="B44" s="181"/>
      <c r="C44" s="234"/>
      <c r="D44" s="180"/>
      <c r="E44" s="215" t="str">
        <f>IFERROR(VLOOKUP($D44,Sheet1!$B$3:$C$49,2,FALSE),"")</f>
        <v/>
      </c>
      <c r="F44" s="180"/>
      <c r="G44" s="181"/>
      <c r="H44" s="182"/>
      <c r="I44" s="182"/>
      <c r="J44" s="182"/>
      <c r="K44" s="182"/>
      <c r="L44" s="182"/>
      <c r="M44" s="188"/>
      <c r="N44" s="230"/>
      <c r="O44" s="230"/>
      <c r="P44" s="230"/>
      <c r="Q44" s="230"/>
      <c r="R44" s="230"/>
      <c r="S44" s="230"/>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row>
    <row r="45" spans="1:49" x14ac:dyDescent="0.2">
      <c r="A45" s="125">
        <v>40</v>
      </c>
      <c r="B45" s="181"/>
      <c r="C45" s="234"/>
      <c r="D45" s="180"/>
      <c r="E45" s="215" t="str">
        <f>IFERROR(VLOOKUP($D45,Sheet1!$B$3:$C$49,2,FALSE),"")</f>
        <v/>
      </c>
      <c r="F45" s="180"/>
      <c r="G45" s="181"/>
      <c r="H45" s="182"/>
      <c r="I45" s="182"/>
      <c r="J45" s="182"/>
      <c r="K45" s="182"/>
      <c r="L45" s="182"/>
      <c r="M45" s="188"/>
      <c r="N45" s="230"/>
      <c r="O45" s="230"/>
      <c r="P45" s="230"/>
      <c r="Q45" s="230"/>
      <c r="R45" s="230"/>
      <c r="S45" s="230"/>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row>
    <row r="46" spans="1:49" x14ac:dyDescent="0.2">
      <c r="A46" s="125">
        <v>41</v>
      </c>
      <c r="B46" s="181"/>
      <c r="C46" s="234"/>
      <c r="D46" s="180"/>
      <c r="E46" s="215" t="str">
        <f>IFERROR(VLOOKUP($D46,Sheet1!$B$3:$C$49,2,FALSE),"")</f>
        <v/>
      </c>
      <c r="F46" s="180"/>
      <c r="G46" s="181"/>
      <c r="H46" s="182"/>
      <c r="I46" s="182"/>
      <c r="J46" s="182"/>
      <c r="K46" s="182"/>
      <c r="L46" s="182"/>
      <c r="M46" s="188"/>
      <c r="N46" s="230"/>
      <c r="O46" s="230"/>
      <c r="P46" s="230"/>
      <c r="Q46" s="230"/>
      <c r="R46" s="230"/>
      <c r="S46" s="230"/>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row>
    <row r="47" spans="1:49" x14ac:dyDescent="0.2">
      <c r="A47" s="125">
        <v>42</v>
      </c>
      <c r="B47" s="181"/>
      <c r="C47" s="234"/>
      <c r="D47" s="180"/>
      <c r="E47" s="215" t="str">
        <f>IFERROR(VLOOKUP($D47,Sheet1!$B$3:$C$49,2,FALSE),"")</f>
        <v/>
      </c>
      <c r="F47" s="180"/>
      <c r="G47" s="181"/>
      <c r="H47" s="182"/>
      <c r="I47" s="182"/>
      <c r="J47" s="182"/>
      <c r="K47" s="182"/>
      <c r="L47" s="182"/>
      <c r="M47" s="188"/>
      <c r="N47" s="230"/>
      <c r="O47" s="230"/>
      <c r="P47" s="230"/>
      <c r="Q47" s="230"/>
      <c r="R47" s="230"/>
      <c r="S47" s="230"/>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row>
    <row r="48" spans="1:49" x14ac:dyDescent="0.2">
      <c r="A48" s="125">
        <v>43</v>
      </c>
      <c r="B48" s="181"/>
      <c r="C48" s="234"/>
      <c r="D48" s="180"/>
      <c r="E48" s="215" t="str">
        <f>IFERROR(VLOOKUP($D48,Sheet1!$B$3:$C$49,2,FALSE),"")</f>
        <v/>
      </c>
      <c r="F48" s="180"/>
      <c r="G48" s="181"/>
      <c r="H48" s="182"/>
      <c r="I48" s="182"/>
      <c r="J48" s="182"/>
      <c r="K48" s="182"/>
      <c r="L48" s="182"/>
      <c r="M48" s="188"/>
      <c r="N48" s="230"/>
      <c r="O48" s="230"/>
      <c r="P48" s="230"/>
      <c r="Q48" s="230"/>
      <c r="R48" s="230"/>
      <c r="S48" s="230"/>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row>
    <row r="49" spans="1:49" x14ac:dyDescent="0.2">
      <c r="A49" s="125">
        <v>44</v>
      </c>
      <c r="B49" s="181"/>
      <c r="C49" s="234"/>
      <c r="D49" s="180"/>
      <c r="E49" s="215" t="str">
        <f>IFERROR(VLOOKUP($D49,Sheet1!$B$3:$C$49,2,FALSE),"")</f>
        <v/>
      </c>
      <c r="F49" s="180"/>
      <c r="G49" s="181"/>
      <c r="H49" s="182"/>
      <c r="I49" s="182"/>
      <c r="J49" s="182"/>
      <c r="K49" s="182"/>
      <c r="L49" s="182"/>
      <c r="M49" s="188"/>
      <c r="N49" s="230"/>
      <c r="O49" s="230"/>
      <c r="P49" s="230"/>
      <c r="Q49" s="230"/>
      <c r="R49" s="230"/>
      <c r="S49" s="230"/>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row>
    <row r="50" spans="1:49" x14ac:dyDescent="0.2">
      <c r="A50" s="125">
        <v>45</v>
      </c>
      <c r="B50" s="181"/>
      <c r="C50" s="234"/>
      <c r="D50" s="180"/>
      <c r="E50" s="215" t="str">
        <f>IFERROR(VLOOKUP($D50,Sheet1!$B$3:$C$49,2,FALSE),"")</f>
        <v/>
      </c>
      <c r="F50" s="180"/>
      <c r="G50" s="181"/>
      <c r="H50" s="182"/>
      <c r="I50" s="182"/>
      <c r="J50" s="182"/>
      <c r="K50" s="182"/>
      <c r="L50" s="182"/>
      <c r="M50" s="188"/>
      <c r="N50" s="230"/>
      <c r="O50" s="230"/>
      <c r="P50" s="230"/>
      <c r="Q50" s="230"/>
      <c r="R50" s="230"/>
      <c r="S50" s="230"/>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row>
    <row r="51" spans="1:49" x14ac:dyDescent="0.2">
      <c r="A51" s="125">
        <v>46</v>
      </c>
      <c r="B51" s="181"/>
      <c r="C51" s="234"/>
      <c r="D51" s="180"/>
      <c r="E51" s="215" t="str">
        <f>IFERROR(VLOOKUP($D51,Sheet1!$B$3:$C$49,2,FALSE),"")</f>
        <v/>
      </c>
      <c r="F51" s="180"/>
      <c r="G51" s="181"/>
      <c r="H51" s="182"/>
      <c r="I51" s="182"/>
      <c r="J51" s="182"/>
      <c r="K51" s="182"/>
      <c r="L51" s="182"/>
      <c r="M51" s="188"/>
      <c r="N51" s="230"/>
      <c r="O51" s="230"/>
      <c r="P51" s="230"/>
      <c r="Q51" s="230"/>
      <c r="R51" s="230"/>
      <c r="S51" s="230"/>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row>
    <row r="52" spans="1:49" x14ac:dyDescent="0.2">
      <c r="A52" s="125">
        <v>47</v>
      </c>
      <c r="B52" s="181"/>
      <c r="C52" s="234"/>
      <c r="D52" s="180"/>
      <c r="E52" s="215" t="str">
        <f>IFERROR(VLOOKUP($D52,Sheet1!$B$3:$C$49,2,FALSE),"")</f>
        <v/>
      </c>
      <c r="F52" s="180"/>
      <c r="G52" s="181"/>
      <c r="H52" s="182"/>
      <c r="I52" s="182"/>
      <c r="J52" s="182"/>
      <c r="K52" s="182"/>
      <c r="L52" s="182"/>
      <c r="M52" s="188"/>
      <c r="N52" s="230"/>
      <c r="O52" s="230"/>
      <c r="P52" s="230"/>
      <c r="Q52" s="230"/>
      <c r="R52" s="230"/>
      <c r="S52" s="230"/>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row>
    <row r="53" spans="1:49" x14ac:dyDescent="0.2">
      <c r="A53" s="125">
        <v>48</v>
      </c>
      <c r="B53" s="181"/>
      <c r="C53" s="234"/>
      <c r="D53" s="180"/>
      <c r="E53" s="215" t="str">
        <f>IFERROR(VLOOKUP($D53,Sheet1!$B$3:$C$49,2,FALSE),"")</f>
        <v/>
      </c>
      <c r="F53" s="180"/>
      <c r="G53" s="181"/>
      <c r="H53" s="182"/>
      <c r="I53" s="182"/>
      <c r="J53" s="182"/>
      <c r="K53" s="182"/>
      <c r="L53" s="182"/>
      <c r="M53" s="188"/>
      <c r="N53" s="230"/>
      <c r="O53" s="230"/>
      <c r="P53" s="230"/>
      <c r="Q53" s="230"/>
      <c r="R53" s="230"/>
      <c r="S53" s="230"/>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row>
    <row r="54" spans="1:49" x14ac:dyDescent="0.2">
      <c r="A54" s="125">
        <v>49</v>
      </c>
      <c r="B54" s="181"/>
      <c r="C54" s="234"/>
      <c r="D54" s="180"/>
      <c r="E54" s="215" t="str">
        <f>IFERROR(VLOOKUP($D54,Sheet1!$B$3:$C$49,2,FALSE),"")</f>
        <v/>
      </c>
      <c r="F54" s="180"/>
      <c r="G54" s="181"/>
      <c r="H54" s="182"/>
      <c r="I54" s="182"/>
      <c r="J54" s="182"/>
      <c r="K54" s="182"/>
      <c r="L54" s="182"/>
      <c r="M54" s="188"/>
      <c r="N54" s="230"/>
      <c r="O54" s="230"/>
      <c r="P54" s="230"/>
      <c r="Q54" s="230"/>
      <c r="R54" s="230"/>
      <c r="S54" s="230"/>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row>
    <row r="55" spans="1:49" x14ac:dyDescent="0.2">
      <c r="A55" s="125">
        <v>50</v>
      </c>
      <c r="B55" s="181"/>
      <c r="C55" s="234"/>
      <c r="D55" s="180"/>
      <c r="E55" s="215" t="str">
        <f>IFERROR(VLOOKUP($D55,Sheet1!$B$3:$C$49,2,FALSE),"")</f>
        <v/>
      </c>
      <c r="F55" s="180"/>
      <c r="G55" s="181"/>
      <c r="H55" s="182"/>
      <c r="I55" s="182"/>
      <c r="J55" s="182"/>
      <c r="K55" s="182"/>
      <c r="L55" s="182"/>
      <c r="M55" s="188"/>
      <c r="N55" s="230"/>
      <c r="O55" s="230"/>
      <c r="P55" s="230"/>
      <c r="Q55" s="230"/>
      <c r="R55" s="230"/>
      <c r="S55" s="230"/>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row>
    <row r="56" spans="1:49" x14ac:dyDescent="0.2">
      <c r="A56" s="125">
        <v>51</v>
      </c>
      <c r="B56" s="181"/>
      <c r="C56" s="234"/>
      <c r="D56" s="180"/>
      <c r="E56" s="215" t="str">
        <f>IFERROR(VLOOKUP($D56,Sheet1!$B$3:$C$49,2,FALSE),"")</f>
        <v/>
      </c>
      <c r="F56" s="180"/>
      <c r="G56" s="181"/>
      <c r="H56" s="182"/>
      <c r="I56" s="182"/>
      <c r="J56" s="182"/>
      <c r="K56" s="182"/>
      <c r="L56" s="182"/>
      <c r="M56" s="188"/>
      <c r="N56" s="230"/>
      <c r="O56" s="230"/>
      <c r="P56" s="230"/>
      <c r="Q56" s="230"/>
      <c r="R56" s="230"/>
      <c r="S56" s="23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row>
    <row r="57" spans="1:49" x14ac:dyDescent="0.2">
      <c r="A57" s="125">
        <v>52</v>
      </c>
      <c r="B57" s="181"/>
      <c r="C57" s="234"/>
      <c r="D57" s="180"/>
      <c r="E57" s="215" t="str">
        <f>IFERROR(VLOOKUP($D57,Sheet1!$B$3:$C$49,2,FALSE),"")</f>
        <v/>
      </c>
      <c r="F57" s="180"/>
      <c r="G57" s="181"/>
      <c r="H57" s="182"/>
      <c r="I57" s="182"/>
      <c r="J57" s="182"/>
      <c r="K57" s="182"/>
      <c r="L57" s="182"/>
      <c r="M57" s="188"/>
      <c r="N57" s="230"/>
      <c r="O57" s="230"/>
      <c r="P57" s="230"/>
      <c r="Q57" s="230"/>
      <c r="R57" s="230"/>
      <c r="S57" s="230"/>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row>
    <row r="58" spans="1:49" x14ac:dyDescent="0.2">
      <c r="A58" s="125">
        <v>53</v>
      </c>
      <c r="B58" s="181"/>
      <c r="C58" s="234"/>
      <c r="D58" s="180"/>
      <c r="E58" s="215" t="str">
        <f>IFERROR(VLOOKUP($D58,Sheet1!$B$3:$C$49,2,FALSE),"")</f>
        <v/>
      </c>
      <c r="F58" s="180"/>
      <c r="G58" s="181"/>
      <c r="H58" s="182"/>
      <c r="I58" s="182"/>
      <c r="J58" s="182"/>
      <c r="K58" s="182"/>
      <c r="L58" s="182"/>
      <c r="M58" s="188"/>
      <c r="N58" s="230"/>
      <c r="O58" s="230"/>
      <c r="P58" s="230"/>
      <c r="Q58" s="230"/>
      <c r="R58" s="230"/>
      <c r="S58" s="230"/>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row>
    <row r="59" spans="1:49" x14ac:dyDescent="0.2">
      <c r="A59" s="125">
        <v>54</v>
      </c>
      <c r="B59" s="181"/>
      <c r="C59" s="234"/>
      <c r="D59" s="180"/>
      <c r="E59" s="215" t="str">
        <f>IFERROR(VLOOKUP($D59,Sheet1!$B$3:$C$49,2,FALSE),"")</f>
        <v/>
      </c>
      <c r="F59" s="180"/>
      <c r="G59" s="181"/>
      <c r="H59" s="182"/>
      <c r="I59" s="182"/>
      <c r="J59" s="182"/>
      <c r="K59" s="182"/>
      <c r="L59" s="182"/>
      <c r="M59" s="188"/>
      <c r="N59" s="230"/>
      <c r="O59" s="230"/>
      <c r="P59" s="230"/>
      <c r="Q59" s="230"/>
      <c r="R59" s="230"/>
      <c r="S59" s="230"/>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row>
    <row r="60" spans="1:49" x14ac:dyDescent="0.2">
      <c r="A60" s="125">
        <v>55</v>
      </c>
      <c r="B60" s="181"/>
      <c r="C60" s="234"/>
      <c r="D60" s="180"/>
      <c r="E60" s="215" t="str">
        <f>IFERROR(VLOOKUP($D60,Sheet1!$B$3:$C$49,2,FALSE),"")</f>
        <v/>
      </c>
      <c r="F60" s="180"/>
      <c r="G60" s="181"/>
      <c r="H60" s="182"/>
      <c r="I60" s="182"/>
      <c r="J60" s="182"/>
      <c r="K60" s="182"/>
      <c r="L60" s="182"/>
      <c r="M60" s="188"/>
      <c r="N60" s="230"/>
      <c r="O60" s="230"/>
      <c r="P60" s="230"/>
      <c r="Q60" s="230"/>
      <c r="R60" s="230"/>
      <c r="S60" s="230"/>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row>
    <row r="61" spans="1:49" x14ac:dyDescent="0.2">
      <c r="A61" s="125">
        <v>56</v>
      </c>
      <c r="B61" s="181"/>
      <c r="C61" s="234"/>
      <c r="D61" s="180"/>
      <c r="E61" s="215" t="str">
        <f>IFERROR(VLOOKUP($D61,Sheet1!$B$3:$C$49,2,FALSE),"")</f>
        <v/>
      </c>
      <c r="F61" s="180"/>
      <c r="G61" s="181"/>
      <c r="H61" s="182"/>
      <c r="I61" s="182"/>
      <c r="J61" s="182"/>
      <c r="K61" s="182"/>
      <c r="L61" s="182"/>
      <c r="M61" s="188"/>
      <c r="N61" s="230"/>
      <c r="O61" s="230"/>
      <c r="P61" s="230"/>
      <c r="Q61" s="230"/>
      <c r="R61" s="230"/>
      <c r="S61" s="230"/>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row>
    <row r="62" spans="1:49" x14ac:dyDescent="0.2">
      <c r="A62" s="125">
        <v>57</v>
      </c>
      <c r="B62" s="181"/>
      <c r="C62" s="234"/>
      <c r="D62" s="180"/>
      <c r="E62" s="215" t="str">
        <f>IFERROR(VLOOKUP($D62,Sheet1!$B$3:$C$49,2,FALSE),"")</f>
        <v/>
      </c>
      <c r="F62" s="180"/>
      <c r="G62" s="181"/>
      <c r="H62" s="182"/>
      <c r="I62" s="182"/>
      <c r="J62" s="182"/>
      <c r="K62" s="182"/>
      <c r="L62" s="182"/>
      <c r="M62" s="188"/>
      <c r="N62" s="230"/>
      <c r="O62" s="230"/>
      <c r="P62" s="230"/>
      <c r="Q62" s="230"/>
      <c r="R62" s="230"/>
      <c r="S62" s="230"/>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row>
    <row r="63" spans="1:49" x14ac:dyDescent="0.2">
      <c r="A63" s="125">
        <v>58</v>
      </c>
      <c r="B63" s="181"/>
      <c r="C63" s="234"/>
      <c r="D63" s="180"/>
      <c r="E63" s="215" t="str">
        <f>IFERROR(VLOOKUP($D63,Sheet1!$B$3:$C$49,2,FALSE),"")</f>
        <v/>
      </c>
      <c r="F63" s="180"/>
      <c r="G63" s="181"/>
      <c r="H63" s="182"/>
      <c r="I63" s="182"/>
      <c r="J63" s="182"/>
      <c r="K63" s="182"/>
      <c r="L63" s="182"/>
      <c r="M63" s="188"/>
      <c r="N63" s="230"/>
      <c r="O63" s="230"/>
      <c r="P63" s="230"/>
      <c r="Q63" s="230"/>
      <c r="R63" s="230"/>
      <c r="S63" s="230"/>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row>
    <row r="64" spans="1:49" x14ac:dyDescent="0.2">
      <c r="A64" s="125">
        <v>59</v>
      </c>
      <c r="B64" s="181"/>
      <c r="C64" s="234"/>
      <c r="D64" s="180"/>
      <c r="E64" s="215" t="str">
        <f>IFERROR(VLOOKUP($D64,Sheet1!$B$3:$C$49,2,FALSE),"")</f>
        <v/>
      </c>
      <c r="F64" s="180"/>
      <c r="G64" s="181"/>
      <c r="H64" s="182"/>
      <c r="I64" s="182"/>
      <c r="J64" s="182"/>
      <c r="K64" s="182"/>
      <c r="L64" s="182"/>
      <c r="M64" s="188"/>
      <c r="N64" s="230"/>
      <c r="O64" s="230"/>
      <c r="P64" s="230"/>
      <c r="Q64" s="230"/>
      <c r="R64" s="230"/>
      <c r="S64" s="230"/>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row>
    <row r="65" spans="1:49" x14ac:dyDescent="0.2">
      <c r="A65" s="125">
        <v>60</v>
      </c>
      <c r="B65" s="181"/>
      <c r="C65" s="234"/>
      <c r="D65" s="180"/>
      <c r="E65" s="215" t="str">
        <f>IFERROR(VLOOKUP($D65,Sheet1!$B$3:$C$49,2,FALSE),"")</f>
        <v/>
      </c>
      <c r="F65" s="180"/>
      <c r="G65" s="181"/>
      <c r="H65" s="182"/>
      <c r="I65" s="182"/>
      <c r="J65" s="182"/>
      <c r="K65" s="182"/>
      <c r="L65" s="182"/>
      <c r="M65" s="188"/>
      <c r="N65" s="230"/>
      <c r="O65" s="230"/>
      <c r="P65" s="230"/>
      <c r="Q65" s="230"/>
      <c r="R65" s="230"/>
      <c r="S65" s="230"/>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row>
    <row r="66" spans="1:49" x14ac:dyDescent="0.2">
      <c r="A66" s="125">
        <v>61</v>
      </c>
      <c r="B66" s="181"/>
      <c r="C66" s="234"/>
      <c r="D66" s="180"/>
      <c r="E66" s="215" t="str">
        <f>IFERROR(VLOOKUP($D66,Sheet1!$B$3:$C$49,2,FALSE),"")</f>
        <v/>
      </c>
      <c r="F66" s="180"/>
      <c r="G66" s="181"/>
      <c r="H66" s="182"/>
      <c r="I66" s="182"/>
      <c r="J66" s="182"/>
      <c r="K66" s="182"/>
      <c r="L66" s="182"/>
      <c r="M66" s="188"/>
      <c r="N66" s="230"/>
      <c r="O66" s="230"/>
      <c r="P66" s="230"/>
      <c r="Q66" s="230"/>
      <c r="R66" s="230"/>
      <c r="S66" s="230"/>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row>
    <row r="67" spans="1:49" x14ac:dyDescent="0.2">
      <c r="A67" s="125">
        <v>62</v>
      </c>
      <c r="B67" s="181"/>
      <c r="C67" s="234"/>
      <c r="D67" s="180"/>
      <c r="E67" s="215" t="str">
        <f>IFERROR(VLOOKUP($D67,Sheet1!$B$3:$C$49,2,FALSE),"")</f>
        <v/>
      </c>
      <c r="F67" s="180"/>
      <c r="G67" s="181"/>
      <c r="H67" s="182"/>
      <c r="I67" s="182"/>
      <c r="J67" s="182"/>
      <c r="K67" s="182"/>
      <c r="L67" s="182"/>
      <c r="M67" s="188"/>
      <c r="N67" s="230"/>
      <c r="O67" s="230"/>
      <c r="P67" s="230"/>
      <c r="Q67" s="230"/>
      <c r="R67" s="230"/>
      <c r="S67" s="230"/>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row>
    <row r="68" spans="1:49" x14ac:dyDescent="0.2">
      <c r="A68" s="125">
        <v>63</v>
      </c>
      <c r="B68" s="181"/>
      <c r="C68" s="234"/>
      <c r="D68" s="180"/>
      <c r="E68" s="215" t="str">
        <f>IFERROR(VLOOKUP($D68,Sheet1!$B$3:$C$49,2,FALSE),"")</f>
        <v/>
      </c>
      <c r="F68" s="180"/>
      <c r="G68" s="181"/>
      <c r="H68" s="182"/>
      <c r="I68" s="182"/>
      <c r="J68" s="182"/>
      <c r="K68" s="182"/>
      <c r="L68" s="182"/>
      <c r="M68" s="188"/>
      <c r="N68" s="230"/>
      <c r="O68" s="230"/>
      <c r="P68" s="230"/>
      <c r="Q68" s="230"/>
      <c r="R68" s="230"/>
      <c r="S68" s="230"/>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row>
    <row r="69" spans="1:49" x14ac:dyDescent="0.2">
      <c r="A69" s="125">
        <v>64</v>
      </c>
      <c r="B69" s="181"/>
      <c r="C69" s="234"/>
      <c r="D69" s="180"/>
      <c r="E69" s="215" t="str">
        <f>IFERROR(VLOOKUP($D69,Sheet1!$B$3:$C$49,2,FALSE),"")</f>
        <v/>
      </c>
      <c r="F69" s="180"/>
      <c r="G69" s="181"/>
      <c r="H69" s="182"/>
      <c r="I69" s="182"/>
      <c r="J69" s="182"/>
      <c r="K69" s="182"/>
      <c r="L69" s="182"/>
      <c r="M69" s="188"/>
      <c r="N69" s="230"/>
      <c r="O69" s="230"/>
      <c r="P69" s="230"/>
      <c r="Q69" s="230"/>
      <c r="R69" s="230"/>
      <c r="S69" s="230"/>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row>
    <row r="70" spans="1:49" x14ac:dyDescent="0.2">
      <c r="A70" s="125">
        <v>65</v>
      </c>
      <c r="B70" s="181"/>
      <c r="C70" s="234"/>
      <c r="D70" s="180"/>
      <c r="E70" s="215" t="str">
        <f>IFERROR(VLOOKUP($D70,Sheet1!$B$3:$C$49,2,FALSE),"")</f>
        <v/>
      </c>
      <c r="F70" s="180"/>
      <c r="G70" s="181"/>
      <c r="H70" s="182"/>
      <c r="I70" s="182"/>
      <c r="J70" s="182"/>
      <c r="K70" s="182"/>
      <c r="L70" s="182"/>
      <c r="M70" s="188"/>
      <c r="N70" s="230"/>
      <c r="O70" s="230"/>
      <c r="P70" s="230"/>
      <c r="Q70" s="230"/>
      <c r="R70" s="230"/>
      <c r="S70" s="230"/>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row>
    <row r="71" spans="1:49" x14ac:dyDescent="0.2">
      <c r="A71" s="125">
        <v>66</v>
      </c>
      <c r="B71" s="181"/>
      <c r="C71" s="234"/>
      <c r="D71" s="180"/>
      <c r="E71" s="215" t="str">
        <f>IFERROR(VLOOKUP($D71,Sheet1!$B$3:$C$49,2,FALSE),"")</f>
        <v/>
      </c>
      <c r="F71" s="180"/>
      <c r="G71" s="181"/>
      <c r="H71" s="182"/>
      <c r="I71" s="182"/>
      <c r="J71" s="182"/>
      <c r="K71" s="182"/>
      <c r="L71" s="182"/>
      <c r="M71" s="188"/>
      <c r="N71" s="230"/>
      <c r="O71" s="230"/>
      <c r="P71" s="230"/>
      <c r="Q71" s="230"/>
      <c r="R71" s="230"/>
      <c r="S71" s="230"/>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row>
    <row r="72" spans="1:49" x14ac:dyDescent="0.2">
      <c r="A72" s="125">
        <v>67</v>
      </c>
      <c r="B72" s="181"/>
      <c r="C72" s="234"/>
      <c r="D72" s="180"/>
      <c r="E72" s="215" t="str">
        <f>IFERROR(VLOOKUP($D72,Sheet1!$B$3:$C$49,2,FALSE),"")</f>
        <v/>
      </c>
      <c r="F72" s="180"/>
      <c r="G72" s="181"/>
      <c r="H72" s="182"/>
      <c r="I72" s="182"/>
      <c r="J72" s="182"/>
      <c r="K72" s="182"/>
      <c r="L72" s="182"/>
      <c r="M72" s="188"/>
      <c r="N72" s="230"/>
      <c r="O72" s="230"/>
      <c r="P72" s="230"/>
      <c r="Q72" s="230"/>
      <c r="R72" s="230"/>
      <c r="S72" s="230"/>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row>
    <row r="73" spans="1:49" x14ac:dyDescent="0.2">
      <c r="A73" s="125">
        <v>68</v>
      </c>
      <c r="B73" s="181"/>
      <c r="C73" s="234"/>
      <c r="D73" s="180"/>
      <c r="E73" s="215" t="str">
        <f>IFERROR(VLOOKUP($D73,Sheet1!$B$3:$C$49,2,FALSE),"")</f>
        <v/>
      </c>
      <c r="F73" s="180"/>
      <c r="G73" s="181"/>
      <c r="H73" s="182"/>
      <c r="I73" s="182"/>
      <c r="J73" s="182"/>
      <c r="K73" s="182"/>
      <c r="L73" s="182"/>
      <c r="M73" s="188"/>
      <c r="N73" s="230"/>
      <c r="O73" s="230"/>
      <c r="P73" s="230"/>
      <c r="Q73" s="230"/>
      <c r="R73" s="230"/>
      <c r="S73" s="230"/>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row>
    <row r="74" spans="1:49" x14ac:dyDescent="0.2">
      <c r="A74" s="125">
        <v>69</v>
      </c>
      <c r="B74" s="181"/>
      <c r="C74" s="234"/>
      <c r="D74" s="180"/>
      <c r="E74" s="215" t="str">
        <f>IFERROR(VLOOKUP($D74,Sheet1!$B$3:$C$49,2,FALSE),"")</f>
        <v/>
      </c>
      <c r="F74" s="180"/>
      <c r="G74" s="181"/>
      <c r="H74" s="182"/>
      <c r="I74" s="182"/>
      <c r="J74" s="182"/>
      <c r="K74" s="182"/>
      <c r="L74" s="182"/>
      <c r="M74" s="188"/>
      <c r="N74" s="230"/>
      <c r="O74" s="230"/>
      <c r="P74" s="230"/>
      <c r="Q74" s="230"/>
      <c r="R74" s="230"/>
      <c r="S74" s="230"/>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row>
    <row r="75" spans="1:49" x14ac:dyDescent="0.2">
      <c r="A75" s="125">
        <v>70</v>
      </c>
      <c r="B75" s="181"/>
      <c r="C75" s="234"/>
      <c r="D75" s="180"/>
      <c r="E75" s="215" t="str">
        <f>IFERROR(VLOOKUP($D75,Sheet1!$B$3:$C$49,2,FALSE),"")</f>
        <v/>
      </c>
      <c r="F75" s="180"/>
      <c r="G75" s="181"/>
      <c r="H75" s="182"/>
      <c r="I75" s="182"/>
      <c r="J75" s="182"/>
      <c r="K75" s="182"/>
      <c r="L75" s="182"/>
      <c r="M75" s="188"/>
      <c r="N75" s="230"/>
      <c r="O75" s="230"/>
      <c r="P75" s="230"/>
      <c r="Q75" s="230"/>
      <c r="R75" s="230"/>
      <c r="S75" s="230"/>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row>
    <row r="76" spans="1:49" x14ac:dyDescent="0.2">
      <c r="A76" s="125">
        <v>71</v>
      </c>
      <c r="B76" s="181"/>
      <c r="C76" s="234"/>
      <c r="D76" s="180"/>
      <c r="E76" s="215" t="str">
        <f>IFERROR(VLOOKUP($D76,Sheet1!$B$3:$C$49,2,FALSE),"")</f>
        <v/>
      </c>
      <c r="F76" s="180"/>
      <c r="G76" s="181"/>
      <c r="H76" s="182"/>
      <c r="I76" s="182"/>
      <c r="J76" s="182"/>
      <c r="K76" s="182"/>
      <c r="L76" s="182"/>
      <c r="M76" s="188"/>
      <c r="N76" s="230"/>
      <c r="O76" s="230"/>
      <c r="P76" s="230"/>
      <c r="Q76" s="230"/>
      <c r="R76" s="230"/>
      <c r="S76" s="230"/>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row>
    <row r="77" spans="1:49" x14ac:dyDescent="0.2">
      <c r="A77" s="125">
        <v>72</v>
      </c>
      <c r="B77" s="181"/>
      <c r="C77" s="234"/>
      <c r="D77" s="180"/>
      <c r="E77" s="215" t="str">
        <f>IFERROR(VLOOKUP($D77,Sheet1!$B$3:$C$49,2,FALSE),"")</f>
        <v/>
      </c>
      <c r="F77" s="180"/>
      <c r="G77" s="181"/>
      <c r="H77" s="182"/>
      <c r="I77" s="182"/>
      <c r="J77" s="182"/>
      <c r="K77" s="182"/>
      <c r="L77" s="182"/>
      <c r="M77" s="188"/>
      <c r="N77" s="230"/>
      <c r="O77" s="230"/>
      <c r="P77" s="230"/>
      <c r="Q77" s="230"/>
      <c r="R77" s="230"/>
      <c r="S77" s="230"/>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row>
    <row r="78" spans="1:49" x14ac:dyDescent="0.2">
      <c r="A78" s="125">
        <v>73</v>
      </c>
      <c r="B78" s="181"/>
      <c r="C78" s="234"/>
      <c r="D78" s="180"/>
      <c r="E78" s="215" t="str">
        <f>IFERROR(VLOOKUP($D78,Sheet1!$B$3:$C$49,2,FALSE),"")</f>
        <v/>
      </c>
      <c r="F78" s="180"/>
      <c r="G78" s="181"/>
      <c r="H78" s="182"/>
      <c r="I78" s="182"/>
      <c r="J78" s="182"/>
      <c r="K78" s="182"/>
      <c r="L78" s="182"/>
      <c r="M78" s="188"/>
      <c r="N78" s="230"/>
      <c r="O78" s="230"/>
      <c r="P78" s="230"/>
      <c r="Q78" s="230"/>
      <c r="R78" s="230"/>
      <c r="S78" s="230"/>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row>
    <row r="79" spans="1:49" x14ac:dyDescent="0.2">
      <c r="A79" s="125">
        <v>74</v>
      </c>
      <c r="B79" s="181"/>
      <c r="C79" s="234"/>
      <c r="D79" s="180"/>
      <c r="E79" s="215" t="str">
        <f>IFERROR(VLOOKUP($D79,Sheet1!$B$3:$C$49,2,FALSE),"")</f>
        <v/>
      </c>
      <c r="F79" s="180"/>
      <c r="G79" s="181"/>
      <c r="H79" s="182"/>
      <c r="I79" s="182"/>
      <c r="J79" s="182"/>
      <c r="K79" s="182"/>
      <c r="L79" s="182"/>
      <c r="M79" s="188"/>
      <c r="N79" s="230"/>
      <c r="O79" s="230"/>
      <c r="P79" s="230"/>
      <c r="Q79" s="230"/>
      <c r="R79" s="230"/>
      <c r="S79" s="230"/>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row>
    <row r="80" spans="1:49" x14ac:dyDescent="0.2">
      <c r="A80" s="125">
        <v>75</v>
      </c>
      <c r="B80" s="181"/>
      <c r="C80" s="234"/>
      <c r="D80" s="180"/>
      <c r="E80" s="215" t="str">
        <f>IFERROR(VLOOKUP($D80,Sheet1!$B$3:$C$49,2,FALSE),"")</f>
        <v/>
      </c>
      <c r="F80" s="180"/>
      <c r="G80" s="181"/>
      <c r="H80" s="182"/>
      <c r="I80" s="182"/>
      <c r="J80" s="182"/>
      <c r="K80" s="182"/>
      <c r="L80" s="182"/>
      <c r="M80" s="188"/>
      <c r="N80" s="230"/>
      <c r="O80" s="230"/>
      <c r="P80" s="230"/>
      <c r="Q80" s="230"/>
      <c r="R80" s="230"/>
      <c r="S80" s="230"/>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row>
    <row r="81" spans="1:49" x14ac:dyDescent="0.2">
      <c r="A81" s="125">
        <v>76</v>
      </c>
      <c r="B81" s="181"/>
      <c r="C81" s="234"/>
      <c r="D81" s="180"/>
      <c r="E81" s="215" t="str">
        <f>IFERROR(VLOOKUP($D81,Sheet1!$B$3:$C$49,2,FALSE),"")</f>
        <v/>
      </c>
      <c r="F81" s="180"/>
      <c r="G81" s="181"/>
      <c r="H81" s="182"/>
      <c r="I81" s="182"/>
      <c r="J81" s="182"/>
      <c r="K81" s="182"/>
      <c r="L81" s="182"/>
      <c r="M81" s="188"/>
      <c r="N81" s="230"/>
      <c r="O81" s="230"/>
      <c r="P81" s="230"/>
      <c r="Q81" s="230"/>
      <c r="R81" s="230"/>
      <c r="S81" s="230"/>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row>
    <row r="82" spans="1:49" x14ac:dyDescent="0.2">
      <c r="A82" s="125">
        <v>77</v>
      </c>
      <c r="B82" s="181"/>
      <c r="C82" s="234"/>
      <c r="D82" s="180"/>
      <c r="E82" s="215" t="str">
        <f>IFERROR(VLOOKUP($D82,Sheet1!$B$3:$C$49,2,FALSE),"")</f>
        <v/>
      </c>
      <c r="F82" s="180"/>
      <c r="G82" s="181"/>
      <c r="H82" s="182"/>
      <c r="I82" s="182"/>
      <c r="J82" s="182"/>
      <c r="K82" s="182"/>
      <c r="L82" s="182"/>
      <c r="M82" s="188"/>
      <c r="N82" s="230"/>
      <c r="O82" s="230"/>
      <c r="P82" s="230"/>
      <c r="Q82" s="230"/>
      <c r="R82" s="230"/>
      <c r="S82" s="230"/>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row>
    <row r="83" spans="1:49" x14ac:dyDescent="0.2">
      <c r="A83" s="125">
        <v>78</v>
      </c>
      <c r="B83" s="181"/>
      <c r="C83" s="234"/>
      <c r="D83" s="180"/>
      <c r="E83" s="215" t="str">
        <f>IFERROR(VLOOKUP($D83,Sheet1!$B$3:$C$49,2,FALSE),"")</f>
        <v/>
      </c>
      <c r="F83" s="180"/>
      <c r="G83" s="181"/>
      <c r="H83" s="182"/>
      <c r="I83" s="182"/>
      <c r="J83" s="182"/>
      <c r="K83" s="182"/>
      <c r="L83" s="182"/>
      <c r="M83" s="188"/>
      <c r="N83" s="230"/>
      <c r="O83" s="230"/>
      <c r="P83" s="230"/>
      <c r="Q83" s="230"/>
      <c r="R83" s="230"/>
      <c r="S83" s="230"/>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row>
    <row r="84" spans="1:49" x14ac:dyDescent="0.2">
      <c r="A84" s="125">
        <v>79</v>
      </c>
      <c r="B84" s="181"/>
      <c r="C84" s="234"/>
      <c r="D84" s="180"/>
      <c r="E84" s="215" t="str">
        <f>IFERROR(VLOOKUP($D84,Sheet1!$B$3:$C$49,2,FALSE),"")</f>
        <v/>
      </c>
      <c r="F84" s="180"/>
      <c r="G84" s="181"/>
      <c r="H84" s="182"/>
      <c r="I84" s="182"/>
      <c r="J84" s="182"/>
      <c r="K84" s="182"/>
      <c r="L84" s="182"/>
      <c r="M84" s="188"/>
      <c r="N84" s="230"/>
      <c r="O84" s="230"/>
      <c r="P84" s="230"/>
      <c r="Q84" s="230"/>
      <c r="R84" s="230"/>
      <c r="S84" s="230"/>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row>
    <row r="85" spans="1:49" x14ac:dyDescent="0.2">
      <c r="A85" s="125">
        <v>80</v>
      </c>
      <c r="B85" s="181"/>
      <c r="C85" s="234"/>
      <c r="D85" s="180"/>
      <c r="E85" s="215" t="str">
        <f>IFERROR(VLOOKUP($D85,Sheet1!$B$3:$C$49,2,FALSE),"")</f>
        <v/>
      </c>
      <c r="F85" s="180"/>
      <c r="G85" s="181"/>
      <c r="H85" s="182"/>
      <c r="I85" s="182"/>
      <c r="J85" s="182"/>
      <c r="K85" s="182"/>
      <c r="L85" s="182"/>
      <c r="M85" s="188"/>
      <c r="N85" s="230"/>
      <c r="O85" s="230"/>
      <c r="P85" s="230"/>
      <c r="Q85" s="230"/>
      <c r="R85" s="230"/>
      <c r="S85" s="230"/>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row>
    <row r="86" spans="1:49" x14ac:dyDescent="0.2">
      <c r="A86" s="125">
        <v>81</v>
      </c>
      <c r="B86" s="181"/>
      <c r="C86" s="234"/>
      <c r="D86" s="180"/>
      <c r="E86" s="215" t="str">
        <f>IFERROR(VLOOKUP($D86,Sheet1!$B$3:$C$49,2,FALSE),"")</f>
        <v/>
      </c>
      <c r="F86" s="180"/>
      <c r="G86" s="181"/>
      <c r="H86" s="182"/>
      <c r="I86" s="182"/>
      <c r="J86" s="182"/>
      <c r="K86" s="182"/>
      <c r="L86" s="182"/>
      <c r="M86" s="188"/>
      <c r="N86" s="230"/>
      <c r="O86" s="230"/>
      <c r="P86" s="230"/>
      <c r="Q86" s="230"/>
      <c r="R86" s="230"/>
      <c r="S86" s="230"/>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row>
    <row r="87" spans="1:49" x14ac:dyDescent="0.2">
      <c r="A87" s="125">
        <v>82</v>
      </c>
      <c r="B87" s="181"/>
      <c r="C87" s="234"/>
      <c r="D87" s="180"/>
      <c r="E87" s="215" t="str">
        <f>IFERROR(VLOOKUP($D87,Sheet1!$B$3:$C$49,2,FALSE),"")</f>
        <v/>
      </c>
      <c r="F87" s="180"/>
      <c r="G87" s="181"/>
      <c r="H87" s="182"/>
      <c r="I87" s="182"/>
      <c r="J87" s="182"/>
      <c r="K87" s="182"/>
      <c r="L87" s="182"/>
      <c r="M87" s="188"/>
      <c r="N87" s="230"/>
      <c r="O87" s="230"/>
      <c r="P87" s="230"/>
      <c r="Q87" s="230"/>
      <c r="R87" s="230"/>
      <c r="S87" s="230"/>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row>
    <row r="88" spans="1:49" x14ac:dyDescent="0.2">
      <c r="A88" s="125">
        <v>83</v>
      </c>
      <c r="B88" s="181"/>
      <c r="C88" s="234"/>
      <c r="D88" s="180"/>
      <c r="E88" s="215" t="str">
        <f>IFERROR(VLOOKUP($D88,Sheet1!$B$3:$C$49,2,FALSE),"")</f>
        <v/>
      </c>
      <c r="F88" s="180"/>
      <c r="G88" s="181"/>
      <c r="H88" s="182"/>
      <c r="I88" s="182"/>
      <c r="J88" s="182"/>
      <c r="K88" s="182"/>
      <c r="L88" s="182"/>
      <c r="M88" s="188"/>
      <c r="N88" s="230"/>
      <c r="O88" s="230"/>
      <c r="P88" s="230"/>
      <c r="Q88" s="230"/>
      <c r="R88" s="230"/>
      <c r="S88" s="230"/>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row>
    <row r="89" spans="1:49" x14ac:dyDescent="0.2">
      <c r="A89" s="125">
        <v>84</v>
      </c>
      <c r="B89" s="181"/>
      <c r="C89" s="234"/>
      <c r="D89" s="180"/>
      <c r="E89" s="215" t="str">
        <f>IFERROR(VLOOKUP($D89,Sheet1!$B$3:$C$49,2,FALSE),"")</f>
        <v/>
      </c>
      <c r="F89" s="180"/>
      <c r="G89" s="181"/>
      <c r="H89" s="182"/>
      <c r="I89" s="182"/>
      <c r="J89" s="182"/>
      <c r="K89" s="182"/>
      <c r="L89" s="182"/>
      <c r="M89" s="188"/>
      <c r="N89" s="230"/>
      <c r="O89" s="230"/>
      <c r="P89" s="230"/>
      <c r="Q89" s="230"/>
      <c r="R89" s="230"/>
      <c r="S89" s="230"/>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row>
    <row r="90" spans="1:49" x14ac:dyDescent="0.2">
      <c r="A90" s="125">
        <v>85</v>
      </c>
      <c r="B90" s="181"/>
      <c r="C90" s="234"/>
      <c r="D90" s="180"/>
      <c r="E90" s="215" t="str">
        <f>IFERROR(VLOOKUP($D90,Sheet1!$B$3:$C$49,2,FALSE),"")</f>
        <v/>
      </c>
      <c r="F90" s="180"/>
      <c r="G90" s="181"/>
      <c r="H90" s="182"/>
      <c r="I90" s="182"/>
      <c r="J90" s="182"/>
      <c r="K90" s="182"/>
      <c r="L90" s="182"/>
      <c r="M90" s="188"/>
      <c r="N90" s="230"/>
      <c r="O90" s="230"/>
      <c r="P90" s="230"/>
      <c r="Q90" s="230"/>
      <c r="R90" s="230"/>
      <c r="S90" s="230"/>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row>
    <row r="91" spans="1:49" x14ac:dyDescent="0.2">
      <c r="A91" s="125">
        <v>86</v>
      </c>
      <c r="B91" s="181"/>
      <c r="C91" s="234"/>
      <c r="D91" s="180"/>
      <c r="E91" s="215" t="str">
        <f>IFERROR(VLOOKUP($D91,Sheet1!$B$3:$C$49,2,FALSE),"")</f>
        <v/>
      </c>
      <c r="F91" s="180"/>
      <c r="G91" s="181"/>
      <c r="H91" s="182"/>
      <c r="I91" s="182"/>
      <c r="J91" s="182"/>
      <c r="K91" s="182"/>
      <c r="L91" s="182"/>
      <c r="M91" s="188"/>
      <c r="N91" s="230"/>
      <c r="O91" s="230"/>
      <c r="P91" s="230"/>
      <c r="Q91" s="230"/>
      <c r="R91" s="230"/>
      <c r="S91" s="230"/>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row>
    <row r="92" spans="1:49" x14ac:dyDescent="0.2">
      <c r="A92" s="125">
        <v>87</v>
      </c>
      <c r="B92" s="181"/>
      <c r="C92" s="234"/>
      <c r="D92" s="180"/>
      <c r="E92" s="215" t="str">
        <f>IFERROR(VLOOKUP($D92,Sheet1!$B$3:$C$49,2,FALSE),"")</f>
        <v/>
      </c>
      <c r="F92" s="180"/>
      <c r="G92" s="181"/>
      <c r="H92" s="182"/>
      <c r="I92" s="182"/>
      <c r="J92" s="182"/>
      <c r="K92" s="182"/>
      <c r="L92" s="182"/>
      <c r="M92" s="188"/>
      <c r="N92" s="230"/>
      <c r="O92" s="230"/>
      <c r="P92" s="230"/>
      <c r="Q92" s="230"/>
      <c r="R92" s="230"/>
      <c r="S92" s="230"/>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row>
    <row r="93" spans="1:49" x14ac:dyDescent="0.2">
      <c r="A93" s="125">
        <v>88</v>
      </c>
      <c r="B93" s="181"/>
      <c r="C93" s="234"/>
      <c r="D93" s="180"/>
      <c r="E93" s="215" t="str">
        <f>IFERROR(VLOOKUP($D93,Sheet1!$B$3:$C$49,2,FALSE),"")</f>
        <v/>
      </c>
      <c r="F93" s="180"/>
      <c r="G93" s="181"/>
      <c r="H93" s="182"/>
      <c r="I93" s="182"/>
      <c r="J93" s="182"/>
      <c r="K93" s="182"/>
      <c r="L93" s="182"/>
      <c r="M93" s="188"/>
      <c r="N93" s="230"/>
      <c r="O93" s="230"/>
      <c r="P93" s="230"/>
      <c r="Q93" s="230"/>
      <c r="R93" s="230"/>
      <c r="S93" s="230"/>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row>
    <row r="94" spans="1:49" x14ac:dyDescent="0.2">
      <c r="A94" s="125">
        <v>89</v>
      </c>
      <c r="B94" s="181"/>
      <c r="C94" s="234"/>
      <c r="D94" s="180"/>
      <c r="E94" s="215" t="str">
        <f>IFERROR(VLOOKUP($D94,Sheet1!$B$3:$C$49,2,FALSE),"")</f>
        <v/>
      </c>
      <c r="F94" s="180"/>
      <c r="G94" s="181"/>
      <c r="H94" s="182"/>
      <c r="I94" s="182"/>
      <c r="J94" s="182"/>
      <c r="K94" s="182"/>
      <c r="L94" s="182"/>
      <c r="M94" s="188"/>
      <c r="N94" s="230"/>
      <c r="O94" s="230"/>
      <c r="P94" s="230"/>
      <c r="Q94" s="230"/>
      <c r="R94" s="230"/>
      <c r="S94" s="230"/>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row>
    <row r="95" spans="1:49" x14ac:dyDescent="0.2">
      <c r="A95" s="125">
        <v>90</v>
      </c>
      <c r="B95" s="181"/>
      <c r="C95" s="234"/>
      <c r="D95" s="180"/>
      <c r="E95" s="215" t="str">
        <f>IFERROR(VLOOKUP($D95,Sheet1!$B$3:$C$49,2,FALSE),"")</f>
        <v/>
      </c>
      <c r="F95" s="180"/>
      <c r="G95" s="181"/>
      <c r="H95" s="182"/>
      <c r="I95" s="182"/>
      <c r="J95" s="182"/>
      <c r="K95" s="182"/>
      <c r="L95" s="182"/>
      <c r="M95" s="188"/>
      <c r="N95" s="230"/>
      <c r="O95" s="230"/>
      <c r="P95" s="230"/>
      <c r="Q95" s="230"/>
      <c r="R95" s="230"/>
      <c r="S95" s="230"/>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row>
    <row r="96" spans="1:49" x14ac:dyDescent="0.2">
      <c r="A96" s="125">
        <v>91</v>
      </c>
      <c r="B96" s="181"/>
      <c r="C96" s="234"/>
      <c r="D96" s="180"/>
      <c r="E96" s="215" t="str">
        <f>IFERROR(VLOOKUP($D96,Sheet1!$B$3:$C$49,2,FALSE),"")</f>
        <v/>
      </c>
      <c r="F96" s="180"/>
      <c r="G96" s="181"/>
      <c r="H96" s="182"/>
      <c r="I96" s="182"/>
      <c r="J96" s="182"/>
      <c r="K96" s="182"/>
      <c r="L96" s="182"/>
      <c r="M96" s="188"/>
      <c r="N96" s="230"/>
      <c r="O96" s="230"/>
      <c r="P96" s="230"/>
      <c r="Q96" s="230"/>
      <c r="R96" s="230"/>
      <c r="S96" s="230"/>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row>
    <row r="97" spans="1:49" x14ac:dyDescent="0.2">
      <c r="A97" s="125">
        <v>92</v>
      </c>
      <c r="B97" s="181"/>
      <c r="C97" s="234"/>
      <c r="D97" s="180"/>
      <c r="E97" s="215" t="str">
        <f>IFERROR(VLOOKUP($D97,Sheet1!$B$3:$C$49,2,FALSE),"")</f>
        <v/>
      </c>
      <c r="F97" s="180"/>
      <c r="G97" s="181"/>
      <c r="H97" s="182"/>
      <c r="I97" s="182"/>
      <c r="J97" s="182"/>
      <c r="K97" s="182"/>
      <c r="L97" s="182"/>
      <c r="M97" s="188"/>
      <c r="N97" s="230"/>
      <c r="O97" s="230"/>
      <c r="P97" s="230"/>
      <c r="Q97" s="230"/>
      <c r="R97" s="230"/>
      <c r="S97" s="230"/>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row>
    <row r="98" spans="1:49" x14ac:dyDescent="0.2">
      <c r="A98" s="125">
        <v>93</v>
      </c>
      <c r="B98" s="181"/>
      <c r="C98" s="234"/>
      <c r="D98" s="180"/>
      <c r="E98" s="215" t="str">
        <f>IFERROR(VLOOKUP($D98,Sheet1!$B$3:$C$49,2,FALSE),"")</f>
        <v/>
      </c>
      <c r="F98" s="180"/>
      <c r="G98" s="181"/>
      <c r="H98" s="182"/>
      <c r="I98" s="182"/>
      <c r="J98" s="182"/>
      <c r="K98" s="182"/>
      <c r="L98" s="182"/>
      <c r="M98" s="188"/>
      <c r="N98" s="230"/>
      <c r="O98" s="230"/>
      <c r="P98" s="230"/>
      <c r="Q98" s="230"/>
      <c r="R98" s="230"/>
      <c r="S98" s="230"/>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row>
    <row r="99" spans="1:49" x14ac:dyDescent="0.2">
      <c r="A99" s="125">
        <v>94</v>
      </c>
      <c r="B99" s="181"/>
      <c r="C99" s="234"/>
      <c r="D99" s="180"/>
      <c r="E99" s="215" t="str">
        <f>IFERROR(VLOOKUP($D99,Sheet1!$B$3:$C$49,2,FALSE),"")</f>
        <v/>
      </c>
      <c r="F99" s="180"/>
      <c r="G99" s="181"/>
      <c r="H99" s="182"/>
      <c r="I99" s="182"/>
      <c r="J99" s="182"/>
      <c r="K99" s="182"/>
      <c r="L99" s="182"/>
      <c r="M99" s="188"/>
      <c r="N99" s="230"/>
      <c r="O99" s="230"/>
      <c r="P99" s="230"/>
      <c r="Q99" s="230"/>
      <c r="R99" s="230"/>
      <c r="S99" s="230"/>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row>
    <row r="100" spans="1:49" x14ac:dyDescent="0.2">
      <c r="A100" s="125">
        <v>95</v>
      </c>
      <c r="B100" s="181"/>
      <c r="C100" s="234"/>
      <c r="D100" s="180"/>
      <c r="E100" s="215" t="str">
        <f>IFERROR(VLOOKUP($D100,Sheet1!$B$3:$C$49,2,FALSE),"")</f>
        <v/>
      </c>
      <c r="F100" s="180"/>
      <c r="G100" s="181"/>
      <c r="H100" s="182"/>
      <c r="I100" s="182"/>
      <c r="J100" s="182"/>
      <c r="K100" s="182"/>
      <c r="L100" s="182"/>
      <c r="M100" s="188"/>
      <c r="N100" s="230"/>
      <c r="O100" s="230"/>
      <c r="P100" s="230"/>
      <c r="Q100" s="230"/>
      <c r="R100" s="230"/>
      <c r="S100" s="230"/>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row>
    <row r="101" spans="1:49" x14ac:dyDescent="0.2">
      <c r="A101" s="125">
        <v>96</v>
      </c>
      <c r="B101" s="181"/>
      <c r="C101" s="234"/>
      <c r="D101" s="180"/>
      <c r="E101" s="215" t="str">
        <f>IFERROR(VLOOKUP($D101,Sheet1!$B$3:$C$49,2,FALSE),"")</f>
        <v/>
      </c>
      <c r="F101" s="180"/>
      <c r="G101" s="181"/>
      <c r="H101" s="182"/>
      <c r="I101" s="182"/>
      <c r="J101" s="182"/>
      <c r="K101" s="182"/>
      <c r="L101" s="182"/>
      <c r="M101" s="188"/>
      <c r="N101" s="230"/>
      <c r="O101" s="230"/>
      <c r="P101" s="230"/>
      <c r="Q101" s="230"/>
      <c r="R101" s="230"/>
      <c r="S101" s="230"/>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row>
    <row r="102" spans="1:49" x14ac:dyDescent="0.2">
      <c r="A102" s="125">
        <v>97</v>
      </c>
      <c r="B102" s="181"/>
      <c r="C102" s="234"/>
      <c r="D102" s="180"/>
      <c r="E102" s="215" t="str">
        <f>IFERROR(VLOOKUP($D102,Sheet1!$B$3:$C$49,2,FALSE),"")</f>
        <v/>
      </c>
      <c r="F102" s="180"/>
      <c r="G102" s="181"/>
      <c r="H102" s="182"/>
      <c r="I102" s="182"/>
      <c r="J102" s="182"/>
      <c r="K102" s="182"/>
      <c r="L102" s="182"/>
      <c r="M102" s="188"/>
      <c r="N102" s="230"/>
      <c r="O102" s="230"/>
      <c r="P102" s="230"/>
      <c r="Q102" s="230"/>
      <c r="R102" s="230"/>
      <c r="S102" s="230"/>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row>
    <row r="103" spans="1:49" x14ac:dyDescent="0.2">
      <c r="A103" s="125">
        <v>98</v>
      </c>
      <c r="B103" s="181"/>
      <c r="C103" s="234"/>
      <c r="D103" s="180"/>
      <c r="E103" s="215" t="str">
        <f>IFERROR(VLOOKUP($D103,Sheet1!$B$3:$C$49,2,FALSE),"")</f>
        <v/>
      </c>
      <c r="F103" s="180"/>
      <c r="G103" s="181"/>
      <c r="H103" s="182"/>
      <c r="I103" s="182"/>
      <c r="J103" s="182"/>
      <c r="K103" s="182"/>
      <c r="L103" s="182"/>
      <c r="M103" s="188"/>
      <c r="N103" s="230"/>
      <c r="O103" s="230"/>
      <c r="P103" s="230"/>
      <c r="Q103" s="230"/>
      <c r="R103" s="230"/>
      <c r="S103" s="230"/>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row>
    <row r="104" spans="1:49" x14ac:dyDescent="0.2">
      <c r="A104" s="125">
        <v>99</v>
      </c>
      <c r="B104" s="181"/>
      <c r="C104" s="234"/>
      <c r="D104" s="180"/>
      <c r="E104" s="215" t="str">
        <f>IFERROR(VLOOKUP($D104,Sheet1!$B$3:$C$49,2,FALSE),"")</f>
        <v/>
      </c>
      <c r="F104" s="180"/>
      <c r="G104" s="181"/>
      <c r="H104" s="182"/>
      <c r="I104" s="182"/>
      <c r="J104" s="182"/>
      <c r="K104" s="182"/>
      <c r="L104" s="182"/>
      <c r="M104" s="188"/>
      <c r="N104" s="230"/>
      <c r="O104" s="230"/>
      <c r="P104" s="230"/>
      <c r="Q104" s="230"/>
      <c r="R104" s="230"/>
      <c r="S104" s="230"/>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row>
    <row r="105" spans="1:49" x14ac:dyDescent="0.2">
      <c r="A105" s="125">
        <v>100</v>
      </c>
      <c r="B105" s="181"/>
      <c r="C105" s="234"/>
      <c r="D105" s="180"/>
      <c r="E105" s="215" t="str">
        <f>IFERROR(VLOOKUP($D105,Sheet1!$B$3:$C$49,2,FALSE),"")</f>
        <v/>
      </c>
      <c r="F105" s="180"/>
      <c r="G105" s="181"/>
      <c r="H105" s="182"/>
      <c r="I105" s="182"/>
      <c r="J105" s="182"/>
      <c r="K105" s="182"/>
      <c r="L105" s="182"/>
      <c r="M105" s="188"/>
      <c r="N105" s="230"/>
      <c r="O105" s="230"/>
      <c r="P105" s="230"/>
      <c r="Q105" s="230"/>
      <c r="R105" s="230"/>
      <c r="S105" s="230"/>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row>
    <row r="106" spans="1:49" x14ac:dyDescent="0.2">
      <c r="N106" s="231"/>
      <c r="O106" s="231"/>
      <c r="P106" s="231"/>
      <c r="Q106" s="231"/>
      <c r="R106" s="231"/>
      <c r="S106" s="231"/>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sheetData>
  <mergeCells count="15">
    <mergeCell ref="H4:H5"/>
    <mergeCell ref="I4:I5"/>
    <mergeCell ref="A4:A5"/>
    <mergeCell ref="B4:B5"/>
    <mergeCell ref="F4:F5"/>
    <mergeCell ref="G4:G5"/>
    <mergeCell ref="C4:C5"/>
    <mergeCell ref="D4:E5"/>
    <mergeCell ref="AI4:AW4"/>
    <mergeCell ref="J4:J5"/>
    <mergeCell ref="K4:K5"/>
    <mergeCell ref="L4:L5"/>
    <mergeCell ref="T4:AH4"/>
    <mergeCell ref="M4:M5"/>
    <mergeCell ref="N4:S4"/>
  </mergeCells>
  <phoneticPr fontId="2"/>
  <conditionalFormatting sqref="E6:E105">
    <cfRule type="containsText" dxfId="6" priority="1" operator="containsText" text="入力">
      <formula>NOT(ISERROR(SEARCH("入力",E6)))</formula>
    </cfRule>
    <cfRule type="containsText" dxfId="5" priority="3" operator="containsText" text="入力シート">
      <formula>NOT(ISERROR(SEARCH("入力シート",E6)))</formula>
    </cfRule>
  </conditionalFormatting>
  <dataValidations count="2">
    <dataValidation type="list" allowBlank="1" showInputMessage="1" showErrorMessage="1" sqref="N6:AH105" xr:uid="{6C8D11DE-6F92-4FE1-8644-B417C82C00EE}">
      <formula1>"○"</formula1>
    </dataValidation>
    <dataValidation type="list" allowBlank="1" showInputMessage="1" showErrorMessage="1" sqref="AI6:AW105" xr:uid="{89ADD8B2-BD87-4B7C-889F-9C527680D216}">
      <formula1>"○,◎"</formula1>
    </dataValidation>
  </dataValidations>
  <pageMargins left="0.70866141732283472" right="0.70866141732283472" top="0.74803149606299213" bottom="0.74803149606299213" header="0.31496062992125984" footer="0.31496062992125984"/>
  <pageSetup paperSize="9" orientation="landscape" cellComments="asDisplayed"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37B9E7EE-75EB-4E54-BF41-A379BA7622A7}">
          <x14:formula1>
            <xm:f>Sheet1!$B$3:$B$49</xm:f>
          </x14:formula1>
          <xm:sqref>D6:D105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739E9-6A80-4B2E-ABFC-3236893E577E}">
  <sheetPr codeName="Sheet10">
    <tabColor rgb="FFFF99FF"/>
  </sheetPr>
  <dimension ref="A1:E105"/>
  <sheetViews>
    <sheetView showGridLines="0" showZeros="0" zoomScale="115" zoomScaleNormal="115" workbookViewId="0">
      <pane xSplit="2" ySplit="1" topLeftCell="C2" activePane="bottomRight" state="frozen"/>
      <selection pane="topRight" activeCell="D4" sqref="D4:E5"/>
      <selection pane="bottomLeft" activeCell="D4" sqref="D4:E5"/>
      <selection pane="bottomRight" activeCell="G4" sqref="G4"/>
    </sheetView>
  </sheetViews>
  <sheetFormatPr defaultRowHeight="12" x14ac:dyDescent="0.2"/>
  <cols>
    <col min="1" max="1" width="5.296875" customWidth="1"/>
    <col min="2" max="3" width="18.59765625" customWidth="1"/>
    <col min="4" max="4" width="18.8984375" customWidth="1"/>
    <col min="5" max="5" width="28.296875" style="187" customWidth="1"/>
    <col min="7" max="7" width="42.69921875" customWidth="1"/>
  </cols>
  <sheetData>
    <row r="1" spans="1:5" x14ac:dyDescent="0.2">
      <c r="B1" s="189"/>
      <c r="C1" s="190"/>
    </row>
    <row r="2" spans="1:5" x14ac:dyDescent="0.2">
      <c r="B2" s="189"/>
      <c r="C2" s="190"/>
    </row>
    <row r="4" spans="1:5" ht="43.5" customHeight="1" x14ac:dyDescent="0.2">
      <c r="A4" s="247" t="s">
        <v>8</v>
      </c>
      <c r="B4" s="247" t="s">
        <v>47</v>
      </c>
      <c r="C4" s="248" t="s">
        <v>10</v>
      </c>
      <c r="D4" s="252" t="s">
        <v>234</v>
      </c>
      <c r="E4" s="250" t="s">
        <v>281</v>
      </c>
    </row>
    <row r="5" spans="1:5" ht="58" customHeight="1" x14ac:dyDescent="0.2">
      <c r="A5" s="247"/>
      <c r="B5" s="247"/>
      <c r="C5" s="249"/>
      <c r="D5" s="252"/>
      <c r="E5" s="251"/>
    </row>
    <row r="6" spans="1:5" x14ac:dyDescent="0.2">
      <c r="A6" s="179">
        <v>1</v>
      </c>
      <c r="B6" s="191">
        <f>'入力シート1(共通)'!B6</f>
        <v>0</v>
      </c>
      <c r="C6" s="191">
        <f>'入力シート1(共通)'!C6</f>
        <v>0</v>
      </c>
      <c r="D6" s="180"/>
      <c r="E6" s="188"/>
    </row>
    <row r="7" spans="1:5" x14ac:dyDescent="0.2">
      <c r="A7" s="125">
        <v>2</v>
      </c>
      <c r="B7" s="191">
        <f>'入力シート1(共通)'!B7</f>
        <v>0</v>
      </c>
      <c r="C7" s="191">
        <f>'入力シート1(共通)'!C7</f>
        <v>0</v>
      </c>
      <c r="D7" s="180"/>
      <c r="E7" s="188"/>
    </row>
    <row r="8" spans="1:5" x14ac:dyDescent="0.2">
      <c r="A8" s="125">
        <v>3</v>
      </c>
      <c r="B8" s="191">
        <f>'入力シート1(共通)'!B8</f>
        <v>0</v>
      </c>
      <c r="C8" s="191">
        <f>'入力シート1(共通)'!C8</f>
        <v>0</v>
      </c>
      <c r="D8" s="180"/>
      <c r="E8" s="188"/>
    </row>
    <row r="9" spans="1:5" x14ac:dyDescent="0.2">
      <c r="A9" s="125">
        <v>4</v>
      </c>
      <c r="B9" s="191">
        <f>'入力シート1(共通)'!B9</f>
        <v>0</v>
      </c>
      <c r="C9" s="191">
        <f>'入力シート1(共通)'!C9</f>
        <v>0</v>
      </c>
      <c r="D9" s="180"/>
      <c r="E9" s="188"/>
    </row>
    <row r="10" spans="1:5" x14ac:dyDescent="0.2">
      <c r="A10" s="125">
        <v>5</v>
      </c>
      <c r="B10" s="191">
        <f>'入力シート1(共通)'!B10</f>
        <v>0</v>
      </c>
      <c r="C10" s="191">
        <f>'入力シート1(共通)'!C10</f>
        <v>0</v>
      </c>
      <c r="D10" s="180"/>
      <c r="E10" s="188"/>
    </row>
    <row r="11" spans="1:5" x14ac:dyDescent="0.2">
      <c r="A11" s="125">
        <v>6</v>
      </c>
      <c r="B11" s="191">
        <f>'入力シート1(共通)'!B11</f>
        <v>0</v>
      </c>
      <c r="C11" s="191">
        <f>'入力シート1(共通)'!C11</f>
        <v>0</v>
      </c>
      <c r="D11" s="180"/>
      <c r="E11" s="188"/>
    </row>
    <row r="12" spans="1:5" x14ac:dyDescent="0.2">
      <c r="A12" s="125">
        <v>7</v>
      </c>
      <c r="B12" s="191">
        <f>'入力シート1(共通)'!B12</f>
        <v>0</v>
      </c>
      <c r="C12" s="191">
        <f>'入力シート1(共通)'!C12</f>
        <v>0</v>
      </c>
      <c r="D12" s="180"/>
      <c r="E12" s="188"/>
    </row>
    <row r="13" spans="1:5" x14ac:dyDescent="0.2">
      <c r="A13" s="125">
        <v>8</v>
      </c>
      <c r="B13" s="191">
        <f>'入力シート1(共通)'!B13</f>
        <v>0</v>
      </c>
      <c r="C13" s="191">
        <f>'入力シート1(共通)'!C13</f>
        <v>0</v>
      </c>
      <c r="D13" s="180"/>
      <c r="E13" s="188"/>
    </row>
    <row r="14" spans="1:5" x14ac:dyDescent="0.2">
      <c r="A14" s="125">
        <v>9</v>
      </c>
      <c r="B14" s="191">
        <f>'入力シート1(共通)'!B14</f>
        <v>0</v>
      </c>
      <c r="C14" s="191">
        <f>'入力シート1(共通)'!C14</f>
        <v>0</v>
      </c>
      <c r="D14" s="180"/>
      <c r="E14" s="188"/>
    </row>
    <row r="15" spans="1:5" x14ac:dyDescent="0.2">
      <c r="A15" s="125">
        <v>10</v>
      </c>
      <c r="B15" s="191">
        <f>'入力シート1(共通)'!B15</f>
        <v>0</v>
      </c>
      <c r="C15" s="191">
        <f>'入力シート1(共通)'!C15</f>
        <v>0</v>
      </c>
      <c r="D15" s="180"/>
      <c r="E15" s="188"/>
    </row>
    <row r="16" spans="1:5" x14ac:dyDescent="0.2">
      <c r="A16" s="125">
        <v>11</v>
      </c>
      <c r="B16" s="191">
        <f>'入力シート1(共通)'!B16</f>
        <v>0</v>
      </c>
      <c r="C16" s="191">
        <f>'入力シート1(共通)'!C16</f>
        <v>0</v>
      </c>
      <c r="D16" s="180"/>
      <c r="E16" s="188"/>
    </row>
    <row r="17" spans="1:5" x14ac:dyDescent="0.2">
      <c r="A17" s="125">
        <v>12</v>
      </c>
      <c r="B17" s="191">
        <f>'入力シート1(共通)'!B17</f>
        <v>0</v>
      </c>
      <c r="C17" s="191">
        <f>'入力シート1(共通)'!C17</f>
        <v>0</v>
      </c>
      <c r="D17" s="180"/>
      <c r="E17" s="188"/>
    </row>
    <row r="18" spans="1:5" x14ac:dyDescent="0.2">
      <c r="A18" s="125">
        <v>13</v>
      </c>
      <c r="B18" s="191">
        <f>'入力シート1(共通)'!B18</f>
        <v>0</v>
      </c>
      <c r="C18" s="191">
        <f>'入力シート1(共通)'!C18</f>
        <v>0</v>
      </c>
      <c r="D18" s="180"/>
      <c r="E18" s="188"/>
    </row>
    <row r="19" spans="1:5" x14ac:dyDescent="0.2">
      <c r="A19" s="125">
        <v>14</v>
      </c>
      <c r="B19" s="191">
        <f>'入力シート1(共通)'!B19</f>
        <v>0</v>
      </c>
      <c r="C19" s="191">
        <f>'入力シート1(共通)'!C19</f>
        <v>0</v>
      </c>
      <c r="D19" s="180"/>
      <c r="E19" s="188"/>
    </row>
    <row r="20" spans="1:5" x14ac:dyDescent="0.2">
      <c r="A20" s="125">
        <v>15</v>
      </c>
      <c r="B20" s="191">
        <f>'入力シート1(共通)'!B20</f>
        <v>0</v>
      </c>
      <c r="C20" s="191">
        <f>'入力シート1(共通)'!C20</f>
        <v>0</v>
      </c>
      <c r="D20" s="180"/>
      <c r="E20" s="188"/>
    </row>
    <row r="21" spans="1:5" x14ac:dyDescent="0.2">
      <c r="A21" s="125">
        <v>16</v>
      </c>
      <c r="B21" s="191">
        <f>'入力シート1(共通)'!B21</f>
        <v>0</v>
      </c>
      <c r="C21" s="191">
        <f>'入力シート1(共通)'!C21</f>
        <v>0</v>
      </c>
      <c r="D21" s="180"/>
      <c r="E21" s="188"/>
    </row>
    <row r="22" spans="1:5" x14ac:dyDescent="0.2">
      <c r="A22" s="125">
        <v>17</v>
      </c>
      <c r="B22" s="191">
        <f>'入力シート1(共通)'!B22</f>
        <v>0</v>
      </c>
      <c r="C22" s="191">
        <f>'入力シート1(共通)'!C22</f>
        <v>0</v>
      </c>
      <c r="D22" s="180"/>
      <c r="E22" s="188"/>
    </row>
    <row r="23" spans="1:5" x14ac:dyDescent="0.2">
      <c r="A23" s="125">
        <v>18</v>
      </c>
      <c r="B23" s="191">
        <f>'入力シート1(共通)'!B23</f>
        <v>0</v>
      </c>
      <c r="C23" s="191">
        <f>'入力シート1(共通)'!C23</f>
        <v>0</v>
      </c>
      <c r="D23" s="180"/>
      <c r="E23" s="188"/>
    </row>
    <row r="24" spans="1:5" x14ac:dyDescent="0.2">
      <c r="A24" s="125">
        <v>19</v>
      </c>
      <c r="B24" s="191">
        <f>'入力シート1(共通)'!B24</f>
        <v>0</v>
      </c>
      <c r="C24" s="191">
        <f>'入力シート1(共通)'!C24</f>
        <v>0</v>
      </c>
      <c r="D24" s="180"/>
      <c r="E24" s="188"/>
    </row>
    <row r="25" spans="1:5" x14ac:dyDescent="0.2">
      <c r="A25" s="125">
        <v>20</v>
      </c>
      <c r="B25" s="191">
        <f>'入力シート1(共通)'!B25</f>
        <v>0</v>
      </c>
      <c r="C25" s="191">
        <f>'入力シート1(共通)'!C25</f>
        <v>0</v>
      </c>
      <c r="D25" s="180"/>
      <c r="E25" s="188"/>
    </row>
    <row r="26" spans="1:5" x14ac:dyDescent="0.2">
      <c r="A26" s="125">
        <v>21</v>
      </c>
      <c r="B26" s="191">
        <f>'入力シート1(共通)'!B26</f>
        <v>0</v>
      </c>
      <c r="C26" s="191">
        <f>'入力シート1(共通)'!C26</f>
        <v>0</v>
      </c>
      <c r="D26" s="180"/>
      <c r="E26" s="188"/>
    </row>
    <row r="27" spans="1:5" x14ac:dyDescent="0.2">
      <c r="A27" s="125">
        <v>22</v>
      </c>
      <c r="B27" s="191">
        <f>'入力シート1(共通)'!B27</f>
        <v>0</v>
      </c>
      <c r="C27" s="191">
        <f>'入力シート1(共通)'!C27</f>
        <v>0</v>
      </c>
      <c r="D27" s="180"/>
      <c r="E27" s="188"/>
    </row>
    <row r="28" spans="1:5" x14ac:dyDescent="0.2">
      <c r="A28" s="125">
        <v>23</v>
      </c>
      <c r="B28" s="191">
        <f>'入力シート1(共通)'!B28</f>
        <v>0</v>
      </c>
      <c r="C28" s="191">
        <f>'入力シート1(共通)'!C28</f>
        <v>0</v>
      </c>
      <c r="D28" s="180"/>
      <c r="E28" s="188"/>
    </row>
    <row r="29" spans="1:5" x14ac:dyDescent="0.2">
      <c r="A29" s="125">
        <v>24</v>
      </c>
      <c r="B29" s="191">
        <f>'入力シート1(共通)'!B29</f>
        <v>0</v>
      </c>
      <c r="C29" s="191">
        <f>'入力シート1(共通)'!C29</f>
        <v>0</v>
      </c>
      <c r="D29" s="180"/>
      <c r="E29" s="188"/>
    </row>
    <row r="30" spans="1:5" x14ac:dyDescent="0.2">
      <c r="A30" s="125">
        <v>25</v>
      </c>
      <c r="B30" s="191">
        <f>'入力シート1(共通)'!B30</f>
        <v>0</v>
      </c>
      <c r="C30" s="191">
        <f>'入力シート1(共通)'!C30</f>
        <v>0</v>
      </c>
      <c r="D30" s="180"/>
      <c r="E30" s="188"/>
    </row>
    <row r="31" spans="1:5" x14ac:dyDescent="0.2">
      <c r="A31" s="125">
        <v>26</v>
      </c>
      <c r="B31" s="191">
        <f>'入力シート1(共通)'!B31</f>
        <v>0</v>
      </c>
      <c r="C31" s="191">
        <f>'入力シート1(共通)'!C31</f>
        <v>0</v>
      </c>
      <c r="D31" s="180"/>
      <c r="E31" s="188"/>
    </row>
    <row r="32" spans="1:5" x14ac:dyDescent="0.2">
      <c r="A32" s="125">
        <v>27</v>
      </c>
      <c r="B32" s="191">
        <f>'入力シート1(共通)'!B32</f>
        <v>0</v>
      </c>
      <c r="C32" s="191">
        <f>'入力シート1(共通)'!C32</f>
        <v>0</v>
      </c>
      <c r="D32" s="180"/>
      <c r="E32" s="188"/>
    </row>
    <row r="33" spans="1:5" x14ac:dyDescent="0.2">
      <c r="A33" s="125">
        <v>28</v>
      </c>
      <c r="B33" s="191">
        <f>'入力シート1(共通)'!B33</f>
        <v>0</v>
      </c>
      <c r="C33" s="191">
        <f>'入力シート1(共通)'!C33</f>
        <v>0</v>
      </c>
      <c r="D33" s="180"/>
      <c r="E33" s="188"/>
    </row>
    <row r="34" spans="1:5" x14ac:dyDescent="0.2">
      <c r="A34" s="125">
        <v>29</v>
      </c>
      <c r="B34" s="191">
        <f>'入力シート1(共通)'!B34</f>
        <v>0</v>
      </c>
      <c r="C34" s="191">
        <f>'入力シート1(共通)'!C34</f>
        <v>0</v>
      </c>
      <c r="D34" s="180"/>
      <c r="E34" s="188"/>
    </row>
    <row r="35" spans="1:5" x14ac:dyDescent="0.2">
      <c r="A35" s="125">
        <v>30</v>
      </c>
      <c r="B35" s="191">
        <f>'入力シート1(共通)'!B35</f>
        <v>0</v>
      </c>
      <c r="C35" s="191">
        <f>'入力シート1(共通)'!C35</f>
        <v>0</v>
      </c>
      <c r="D35" s="180"/>
      <c r="E35" s="188"/>
    </row>
    <row r="36" spans="1:5" x14ac:dyDescent="0.2">
      <c r="A36" s="125">
        <v>31</v>
      </c>
      <c r="B36" s="191">
        <f>'入力シート1(共通)'!B36</f>
        <v>0</v>
      </c>
      <c r="C36" s="191">
        <f>'入力シート1(共通)'!C36</f>
        <v>0</v>
      </c>
      <c r="D36" s="180"/>
      <c r="E36" s="188"/>
    </row>
    <row r="37" spans="1:5" x14ac:dyDescent="0.2">
      <c r="A37" s="125">
        <v>32</v>
      </c>
      <c r="B37" s="191">
        <f>'入力シート1(共通)'!B37</f>
        <v>0</v>
      </c>
      <c r="C37" s="191">
        <f>'入力シート1(共通)'!C37</f>
        <v>0</v>
      </c>
      <c r="D37" s="180"/>
      <c r="E37" s="188"/>
    </row>
    <row r="38" spans="1:5" x14ac:dyDescent="0.2">
      <c r="A38" s="125">
        <v>33</v>
      </c>
      <c r="B38" s="191">
        <f>'入力シート1(共通)'!B38</f>
        <v>0</v>
      </c>
      <c r="C38" s="191">
        <f>'入力シート1(共通)'!C38</f>
        <v>0</v>
      </c>
      <c r="D38" s="180"/>
      <c r="E38" s="188"/>
    </row>
    <row r="39" spans="1:5" x14ac:dyDescent="0.2">
      <c r="A39" s="125">
        <v>34</v>
      </c>
      <c r="B39" s="191">
        <f>'入力シート1(共通)'!B39</f>
        <v>0</v>
      </c>
      <c r="C39" s="191">
        <f>'入力シート1(共通)'!C39</f>
        <v>0</v>
      </c>
      <c r="D39" s="180"/>
      <c r="E39" s="188"/>
    </row>
    <row r="40" spans="1:5" x14ac:dyDescent="0.2">
      <c r="A40" s="125">
        <v>35</v>
      </c>
      <c r="B40" s="191">
        <f>'入力シート1(共通)'!B40</f>
        <v>0</v>
      </c>
      <c r="C40" s="191">
        <f>'入力シート1(共通)'!C40</f>
        <v>0</v>
      </c>
      <c r="D40" s="180"/>
      <c r="E40" s="188"/>
    </row>
    <row r="41" spans="1:5" x14ac:dyDescent="0.2">
      <c r="A41" s="125">
        <v>36</v>
      </c>
      <c r="B41" s="191">
        <f>'入力シート1(共通)'!B41</f>
        <v>0</v>
      </c>
      <c r="C41" s="191">
        <f>'入力シート1(共通)'!C41</f>
        <v>0</v>
      </c>
      <c r="D41" s="180"/>
      <c r="E41" s="188"/>
    </row>
    <row r="42" spans="1:5" x14ac:dyDescent="0.2">
      <c r="A42" s="125">
        <v>37</v>
      </c>
      <c r="B42" s="191">
        <f>'入力シート1(共通)'!B42</f>
        <v>0</v>
      </c>
      <c r="C42" s="191">
        <f>'入力シート1(共通)'!C42</f>
        <v>0</v>
      </c>
      <c r="D42" s="180"/>
      <c r="E42" s="188"/>
    </row>
    <row r="43" spans="1:5" x14ac:dyDescent="0.2">
      <c r="A43" s="125">
        <v>38</v>
      </c>
      <c r="B43" s="191">
        <f>'入力シート1(共通)'!B43</f>
        <v>0</v>
      </c>
      <c r="C43" s="191">
        <f>'入力シート1(共通)'!C43</f>
        <v>0</v>
      </c>
      <c r="D43" s="180"/>
      <c r="E43" s="188"/>
    </row>
    <row r="44" spans="1:5" x14ac:dyDescent="0.2">
      <c r="A44" s="125">
        <v>39</v>
      </c>
      <c r="B44" s="191">
        <f>'入力シート1(共通)'!B44</f>
        <v>0</v>
      </c>
      <c r="C44" s="191">
        <f>'入力シート1(共通)'!C44</f>
        <v>0</v>
      </c>
      <c r="D44" s="180"/>
      <c r="E44" s="188"/>
    </row>
    <row r="45" spans="1:5" x14ac:dyDescent="0.2">
      <c r="A45" s="125">
        <v>40</v>
      </c>
      <c r="B45" s="191">
        <f>'入力シート1(共通)'!B45</f>
        <v>0</v>
      </c>
      <c r="C45" s="191">
        <f>'入力シート1(共通)'!C45</f>
        <v>0</v>
      </c>
      <c r="D45" s="180"/>
      <c r="E45" s="188"/>
    </row>
    <row r="46" spans="1:5" x14ac:dyDescent="0.2">
      <c r="A46" s="125">
        <v>41</v>
      </c>
      <c r="B46" s="191">
        <f>'入力シート1(共通)'!B46</f>
        <v>0</v>
      </c>
      <c r="C46" s="191">
        <f>'入力シート1(共通)'!C46</f>
        <v>0</v>
      </c>
      <c r="D46" s="180"/>
      <c r="E46" s="188"/>
    </row>
    <row r="47" spans="1:5" x14ac:dyDescent="0.2">
      <c r="A47" s="125">
        <v>42</v>
      </c>
      <c r="B47" s="191">
        <f>'入力シート1(共通)'!B47</f>
        <v>0</v>
      </c>
      <c r="C47" s="191">
        <f>'入力シート1(共通)'!C47</f>
        <v>0</v>
      </c>
      <c r="D47" s="180"/>
      <c r="E47" s="188"/>
    </row>
    <row r="48" spans="1:5" x14ac:dyDescent="0.2">
      <c r="A48" s="125">
        <v>43</v>
      </c>
      <c r="B48" s="191">
        <f>'入力シート1(共通)'!B48</f>
        <v>0</v>
      </c>
      <c r="C48" s="191">
        <f>'入力シート1(共通)'!C48</f>
        <v>0</v>
      </c>
      <c r="D48" s="180"/>
      <c r="E48" s="188"/>
    </row>
    <row r="49" spans="1:5" x14ac:dyDescent="0.2">
      <c r="A49" s="125">
        <v>44</v>
      </c>
      <c r="B49" s="191">
        <f>'入力シート1(共通)'!B49</f>
        <v>0</v>
      </c>
      <c r="C49" s="191">
        <f>'入力シート1(共通)'!C49</f>
        <v>0</v>
      </c>
      <c r="D49" s="180"/>
      <c r="E49" s="188"/>
    </row>
    <row r="50" spans="1:5" x14ac:dyDescent="0.2">
      <c r="A50" s="125">
        <v>45</v>
      </c>
      <c r="B50" s="191">
        <f>'入力シート1(共通)'!B50</f>
        <v>0</v>
      </c>
      <c r="C50" s="191">
        <f>'入力シート1(共通)'!C50</f>
        <v>0</v>
      </c>
      <c r="D50" s="180"/>
      <c r="E50" s="188"/>
    </row>
    <row r="51" spans="1:5" x14ac:dyDescent="0.2">
      <c r="A51" s="125">
        <v>46</v>
      </c>
      <c r="B51" s="191">
        <f>'入力シート1(共通)'!B51</f>
        <v>0</v>
      </c>
      <c r="C51" s="191">
        <f>'入力シート1(共通)'!C51</f>
        <v>0</v>
      </c>
      <c r="D51" s="180"/>
      <c r="E51" s="188"/>
    </row>
    <row r="52" spans="1:5" x14ac:dyDescent="0.2">
      <c r="A52" s="125">
        <v>47</v>
      </c>
      <c r="B52" s="191">
        <f>'入力シート1(共通)'!B52</f>
        <v>0</v>
      </c>
      <c r="C52" s="191">
        <f>'入力シート1(共通)'!C52</f>
        <v>0</v>
      </c>
      <c r="D52" s="180"/>
      <c r="E52" s="188"/>
    </row>
    <row r="53" spans="1:5" x14ac:dyDescent="0.2">
      <c r="A53" s="125">
        <v>48</v>
      </c>
      <c r="B53" s="191">
        <f>'入力シート1(共通)'!B53</f>
        <v>0</v>
      </c>
      <c r="C53" s="191">
        <f>'入力シート1(共通)'!C53</f>
        <v>0</v>
      </c>
      <c r="D53" s="180"/>
      <c r="E53" s="188"/>
    </row>
    <row r="54" spans="1:5" x14ac:dyDescent="0.2">
      <c r="A54" s="125">
        <v>49</v>
      </c>
      <c r="B54" s="191">
        <f>'入力シート1(共通)'!B54</f>
        <v>0</v>
      </c>
      <c r="C54" s="191">
        <f>'入力シート1(共通)'!C54</f>
        <v>0</v>
      </c>
      <c r="D54" s="180"/>
      <c r="E54" s="188"/>
    </row>
    <row r="55" spans="1:5" x14ac:dyDescent="0.2">
      <c r="A55" s="125">
        <v>50</v>
      </c>
      <c r="B55" s="191">
        <f>'入力シート1(共通)'!B55</f>
        <v>0</v>
      </c>
      <c r="C55" s="191">
        <f>'入力シート1(共通)'!C55</f>
        <v>0</v>
      </c>
      <c r="D55" s="180"/>
      <c r="E55" s="188"/>
    </row>
    <row r="56" spans="1:5" x14ac:dyDescent="0.2">
      <c r="A56" s="125">
        <v>51</v>
      </c>
      <c r="B56" s="191">
        <f>'入力シート1(共通)'!B56</f>
        <v>0</v>
      </c>
      <c r="C56" s="191">
        <f>'入力シート1(共通)'!C56</f>
        <v>0</v>
      </c>
      <c r="D56" s="180"/>
      <c r="E56" s="188"/>
    </row>
    <row r="57" spans="1:5" x14ac:dyDescent="0.2">
      <c r="A57" s="125">
        <v>52</v>
      </c>
      <c r="B57" s="191">
        <f>'入力シート1(共通)'!B57</f>
        <v>0</v>
      </c>
      <c r="C57" s="191">
        <f>'入力シート1(共通)'!C57</f>
        <v>0</v>
      </c>
      <c r="D57" s="180"/>
      <c r="E57" s="188"/>
    </row>
    <row r="58" spans="1:5" x14ac:dyDescent="0.2">
      <c r="A58" s="125">
        <v>53</v>
      </c>
      <c r="B58" s="191">
        <f>'入力シート1(共通)'!B58</f>
        <v>0</v>
      </c>
      <c r="C58" s="191">
        <f>'入力シート1(共通)'!C58</f>
        <v>0</v>
      </c>
      <c r="D58" s="180"/>
      <c r="E58" s="188"/>
    </row>
    <row r="59" spans="1:5" x14ac:dyDescent="0.2">
      <c r="A59" s="125">
        <v>54</v>
      </c>
      <c r="B59" s="191">
        <f>'入力シート1(共通)'!B59</f>
        <v>0</v>
      </c>
      <c r="C59" s="191">
        <f>'入力シート1(共通)'!C59</f>
        <v>0</v>
      </c>
      <c r="D59" s="180"/>
      <c r="E59" s="188"/>
    </row>
    <row r="60" spans="1:5" x14ac:dyDescent="0.2">
      <c r="A60" s="125">
        <v>55</v>
      </c>
      <c r="B60" s="191">
        <f>'入力シート1(共通)'!B60</f>
        <v>0</v>
      </c>
      <c r="C60" s="191">
        <f>'入力シート1(共通)'!C60</f>
        <v>0</v>
      </c>
      <c r="D60" s="180"/>
      <c r="E60" s="188"/>
    </row>
    <row r="61" spans="1:5" x14ac:dyDescent="0.2">
      <c r="A61" s="125">
        <v>56</v>
      </c>
      <c r="B61" s="191">
        <f>'入力シート1(共通)'!B61</f>
        <v>0</v>
      </c>
      <c r="C61" s="191">
        <f>'入力シート1(共通)'!C61</f>
        <v>0</v>
      </c>
      <c r="D61" s="180"/>
      <c r="E61" s="188"/>
    </row>
    <row r="62" spans="1:5" x14ac:dyDescent="0.2">
      <c r="A62" s="125">
        <v>57</v>
      </c>
      <c r="B62" s="191">
        <f>'入力シート1(共通)'!B62</f>
        <v>0</v>
      </c>
      <c r="C62" s="191">
        <f>'入力シート1(共通)'!C62</f>
        <v>0</v>
      </c>
      <c r="D62" s="180"/>
      <c r="E62" s="188"/>
    </row>
    <row r="63" spans="1:5" x14ac:dyDescent="0.2">
      <c r="A63" s="125">
        <v>58</v>
      </c>
      <c r="B63" s="191">
        <f>'入力シート1(共通)'!B63</f>
        <v>0</v>
      </c>
      <c r="C63" s="191">
        <f>'入力シート1(共通)'!C63</f>
        <v>0</v>
      </c>
      <c r="D63" s="180"/>
      <c r="E63" s="188"/>
    </row>
    <row r="64" spans="1:5" x14ac:dyDescent="0.2">
      <c r="A64" s="125">
        <v>59</v>
      </c>
      <c r="B64" s="191">
        <f>'入力シート1(共通)'!B64</f>
        <v>0</v>
      </c>
      <c r="C64" s="191">
        <f>'入力シート1(共通)'!C64</f>
        <v>0</v>
      </c>
      <c r="D64" s="180"/>
      <c r="E64" s="188"/>
    </row>
    <row r="65" spans="1:5" x14ac:dyDescent="0.2">
      <c r="A65" s="125">
        <v>60</v>
      </c>
      <c r="B65" s="191">
        <f>'入力シート1(共通)'!B65</f>
        <v>0</v>
      </c>
      <c r="C65" s="191">
        <f>'入力シート1(共通)'!C65</f>
        <v>0</v>
      </c>
      <c r="D65" s="180"/>
      <c r="E65" s="188"/>
    </row>
    <row r="66" spans="1:5" x14ac:dyDescent="0.2">
      <c r="A66" s="125">
        <v>61</v>
      </c>
      <c r="B66" s="191">
        <f>'入力シート1(共通)'!B66</f>
        <v>0</v>
      </c>
      <c r="C66" s="191">
        <f>'入力シート1(共通)'!C66</f>
        <v>0</v>
      </c>
      <c r="D66" s="180"/>
      <c r="E66" s="188"/>
    </row>
    <row r="67" spans="1:5" x14ac:dyDescent="0.2">
      <c r="A67" s="125">
        <v>62</v>
      </c>
      <c r="B67" s="191">
        <f>'入力シート1(共通)'!B67</f>
        <v>0</v>
      </c>
      <c r="C67" s="191">
        <f>'入力シート1(共通)'!C67</f>
        <v>0</v>
      </c>
      <c r="D67" s="180"/>
      <c r="E67" s="188"/>
    </row>
    <row r="68" spans="1:5" x14ac:dyDescent="0.2">
      <c r="A68" s="125">
        <v>63</v>
      </c>
      <c r="B68" s="191">
        <f>'入力シート1(共通)'!B68</f>
        <v>0</v>
      </c>
      <c r="C68" s="191">
        <f>'入力シート1(共通)'!C68</f>
        <v>0</v>
      </c>
      <c r="D68" s="180"/>
      <c r="E68" s="188"/>
    </row>
    <row r="69" spans="1:5" x14ac:dyDescent="0.2">
      <c r="A69" s="125">
        <v>64</v>
      </c>
      <c r="B69" s="191">
        <f>'入力シート1(共通)'!B69</f>
        <v>0</v>
      </c>
      <c r="C69" s="191">
        <f>'入力シート1(共通)'!C69</f>
        <v>0</v>
      </c>
      <c r="D69" s="180"/>
      <c r="E69" s="188"/>
    </row>
    <row r="70" spans="1:5" x14ac:dyDescent="0.2">
      <c r="A70" s="125">
        <v>65</v>
      </c>
      <c r="B70" s="191">
        <f>'入力シート1(共通)'!B70</f>
        <v>0</v>
      </c>
      <c r="C70" s="191">
        <f>'入力シート1(共通)'!C70</f>
        <v>0</v>
      </c>
      <c r="D70" s="180"/>
      <c r="E70" s="188"/>
    </row>
    <row r="71" spans="1:5" x14ac:dyDescent="0.2">
      <c r="A71" s="125">
        <v>66</v>
      </c>
      <c r="B71" s="191">
        <f>'入力シート1(共通)'!B71</f>
        <v>0</v>
      </c>
      <c r="C71" s="191">
        <f>'入力シート1(共通)'!C71</f>
        <v>0</v>
      </c>
      <c r="D71" s="180"/>
      <c r="E71" s="188"/>
    </row>
    <row r="72" spans="1:5" x14ac:dyDescent="0.2">
      <c r="A72" s="125">
        <v>67</v>
      </c>
      <c r="B72" s="191">
        <f>'入力シート1(共通)'!B72</f>
        <v>0</v>
      </c>
      <c r="C72" s="191">
        <f>'入力シート1(共通)'!C72</f>
        <v>0</v>
      </c>
      <c r="D72" s="180"/>
      <c r="E72" s="188"/>
    </row>
    <row r="73" spans="1:5" x14ac:dyDescent="0.2">
      <c r="A73" s="125">
        <v>68</v>
      </c>
      <c r="B73" s="191">
        <f>'入力シート1(共通)'!B73</f>
        <v>0</v>
      </c>
      <c r="C73" s="191">
        <f>'入力シート1(共通)'!C73</f>
        <v>0</v>
      </c>
      <c r="D73" s="180"/>
      <c r="E73" s="188"/>
    </row>
    <row r="74" spans="1:5" x14ac:dyDescent="0.2">
      <c r="A74" s="125">
        <v>69</v>
      </c>
      <c r="B74" s="191">
        <f>'入力シート1(共通)'!B74</f>
        <v>0</v>
      </c>
      <c r="C74" s="191">
        <f>'入力シート1(共通)'!C74</f>
        <v>0</v>
      </c>
      <c r="D74" s="180"/>
      <c r="E74" s="188"/>
    </row>
    <row r="75" spans="1:5" x14ac:dyDescent="0.2">
      <c r="A75" s="125">
        <v>70</v>
      </c>
      <c r="B75" s="191">
        <f>'入力シート1(共通)'!B75</f>
        <v>0</v>
      </c>
      <c r="C75" s="191">
        <f>'入力シート1(共通)'!C75</f>
        <v>0</v>
      </c>
      <c r="D75" s="180"/>
      <c r="E75" s="188"/>
    </row>
    <row r="76" spans="1:5" x14ac:dyDescent="0.2">
      <c r="A76" s="125">
        <v>71</v>
      </c>
      <c r="B76" s="191">
        <f>'入力シート1(共通)'!B76</f>
        <v>0</v>
      </c>
      <c r="C76" s="191">
        <f>'入力シート1(共通)'!C76</f>
        <v>0</v>
      </c>
      <c r="D76" s="180"/>
      <c r="E76" s="188"/>
    </row>
    <row r="77" spans="1:5" x14ac:dyDescent="0.2">
      <c r="A77" s="125">
        <v>72</v>
      </c>
      <c r="B77" s="191">
        <f>'入力シート1(共通)'!B77</f>
        <v>0</v>
      </c>
      <c r="C77" s="191">
        <f>'入力シート1(共通)'!C77</f>
        <v>0</v>
      </c>
      <c r="D77" s="180"/>
      <c r="E77" s="188"/>
    </row>
    <row r="78" spans="1:5" x14ac:dyDescent="0.2">
      <c r="A78" s="125">
        <v>73</v>
      </c>
      <c r="B78" s="191">
        <f>'入力シート1(共通)'!B78</f>
        <v>0</v>
      </c>
      <c r="C78" s="191">
        <f>'入力シート1(共通)'!C78</f>
        <v>0</v>
      </c>
      <c r="D78" s="180"/>
      <c r="E78" s="188"/>
    </row>
    <row r="79" spans="1:5" x14ac:dyDescent="0.2">
      <c r="A79" s="125">
        <v>74</v>
      </c>
      <c r="B79" s="191">
        <f>'入力シート1(共通)'!B79</f>
        <v>0</v>
      </c>
      <c r="C79" s="191">
        <f>'入力シート1(共通)'!C79</f>
        <v>0</v>
      </c>
      <c r="D79" s="180"/>
      <c r="E79" s="188"/>
    </row>
    <row r="80" spans="1:5" x14ac:dyDescent="0.2">
      <c r="A80" s="125">
        <v>75</v>
      </c>
      <c r="B80" s="191">
        <f>'入力シート1(共通)'!B80</f>
        <v>0</v>
      </c>
      <c r="C80" s="191">
        <f>'入力シート1(共通)'!C80</f>
        <v>0</v>
      </c>
      <c r="D80" s="180"/>
      <c r="E80" s="188"/>
    </row>
    <row r="81" spans="1:5" x14ac:dyDescent="0.2">
      <c r="A81" s="125">
        <v>76</v>
      </c>
      <c r="B81" s="191">
        <f>'入力シート1(共通)'!B81</f>
        <v>0</v>
      </c>
      <c r="C81" s="191">
        <f>'入力シート1(共通)'!C81</f>
        <v>0</v>
      </c>
      <c r="D81" s="180"/>
      <c r="E81" s="188"/>
    </row>
    <row r="82" spans="1:5" x14ac:dyDescent="0.2">
      <c r="A82" s="125">
        <v>77</v>
      </c>
      <c r="B82" s="191">
        <f>'入力シート1(共通)'!B82</f>
        <v>0</v>
      </c>
      <c r="C82" s="191">
        <f>'入力シート1(共通)'!C82</f>
        <v>0</v>
      </c>
      <c r="D82" s="180"/>
      <c r="E82" s="188"/>
    </row>
    <row r="83" spans="1:5" x14ac:dyDescent="0.2">
      <c r="A83" s="125">
        <v>78</v>
      </c>
      <c r="B83" s="191">
        <f>'入力シート1(共通)'!B83</f>
        <v>0</v>
      </c>
      <c r="C83" s="191">
        <f>'入力シート1(共通)'!C83</f>
        <v>0</v>
      </c>
      <c r="D83" s="180"/>
      <c r="E83" s="188"/>
    </row>
    <row r="84" spans="1:5" x14ac:dyDescent="0.2">
      <c r="A84" s="125">
        <v>79</v>
      </c>
      <c r="B84" s="191">
        <f>'入力シート1(共通)'!B84</f>
        <v>0</v>
      </c>
      <c r="C84" s="191">
        <f>'入力シート1(共通)'!C84</f>
        <v>0</v>
      </c>
      <c r="D84" s="180"/>
      <c r="E84" s="188"/>
    </row>
    <row r="85" spans="1:5" x14ac:dyDescent="0.2">
      <c r="A85" s="125">
        <v>80</v>
      </c>
      <c r="B85" s="191">
        <f>'入力シート1(共通)'!B85</f>
        <v>0</v>
      </c>
      <c r="C85" s="191">
        <f>'入力シート1(共通)'!C85</f>
        <v>0</v>
      </c>
      <c r="D85" s="180"/>
      <c r="E85" s="188"/>
    </row>
    <row r="86" spans="1:5" x14ac:dyDescent="0.2">
      <c r="A86" s="125">
        <v>81</v>
      </c>
      <c r="B86" s="191">
        <f>'入力シート1(共通)'!B86</f>
        <v>0</v>
      </c>
      <c r="C86" s="191">
        <f>'入力シート1(共通)'!C86</f>
        <v>0</v>
      </c>
      <c r="D86" s="180"/>
      <c r="E86" s="188"/>
    </row>
    <row r="87" spans="1:5" x14ac:dyDescent="0.2">
      <c r="A87" s="125">
        <v>82</v>
      </c>
      <c r="B87" s="191">
        <f>'入力シート1(共通)'!B87</f>
        <v>0</v>
      </c>
      <c r="C87" s="191">
        <f>'入力シート1(共通)'!C87</f>
        <v>0</v>
      </c>
      <c r="D87" s="180"/>
      <c r="E87" s="188"/>
    </row>
    <row r="88" spans="1:5" x14ac:dyDescent="0.2">
      <c r="A88" s="125">
        <v>83</v>
      </c>
      <c r="B88" s="191">
        <f>'入力シート1(共通)'!B88</f>
        <v>0</v>
      </c>
      <c r="C88" s="191">
        <f>'入力シート1(共通)'!C88</f>
        <v>0</v>
      </c>
      <c r="D88" s="180"/>
      <c r="E88" s="188"/>
    </row>
    <row r="89" spans="1:5" x14ac:dyDescent="0.2">
      <c r="A89" s="125">
        <v>84</v>
      </c>
      <c r="B89" s="191">
        <f>'入力シート1(共通)'!B89</f>
        <v>0</v>
      </c>
      <c r="C89" s="191">
        <f>'入力シート1(共通)'!C89</f>
        <v>0</v>
      </c>
      <c r="D89" s="180"/>
      <c r="E89" s="188"/>
    </row>
    <row r="90" spans="1:5" x14ac:dyDescent="0.2">
      <c r="A90" s="125">
        <v>85</v>
      </c>
      <c r="B90" s="191">
        <f>'入力シート1(共通)'!B90</f>
        <v>0</v>
      </c>
      <c r="C90" s="191">
        <f>'入力シート1(共通)'!C90</f>
        <v>0</v>
      </c>
      <c r="D90" s="180"/>
      <c r="E90" s="188"/>
    </row>
    <row r="91" spans="1:5" x14ac:dyDescent="0.2">
      <c r="A91" s="125">
        <v>86</v>
      </c>
      <c r="B91" s="191">
        <f>'入力シート1(共通)'!B91</f>
        <v>0</v>
      </c>
      <c r="C91" s="191">
        <f>'入力シート1(共通)'!C91</f>
        <v>0</v>
      </c>
      <c r="D91" s="180"/>
      <c r="E91" s="188"/>
    </row>
    <row r="92" spans="1:5" x14ac:dyDescent="0.2">
      <c r="A92" s="125">
        <v>87</v>
      </c>
      <c r="B92" s="191">
        <f>'入力シート1(共通)'!B92</f>
        <v>0</v>
      </c>
      <c r="C92" s="191">
        <f>'入力シート1(共通)'!C92</f>
        <v>0</v>
      </c>
      <c r="D92" s="180"/>
      <c r="E92" s="188"/>
    </row>
    <row r="93" spans="1:5" x14ac:dyDescent="0.2">
      <c r="A93" s="125">
        <v>88</v>
      </c>
      <c r="B93" s="191">
        <f>'入力シート1(共通)'!B93</f>
        <v>0</v>
      </c>
      <c r="C93" s="191">
        <f>'入力シート1(共通)'!C93</f>
        <v>0</v>
      </c>
      <c r="D93" s="180"/>
      <c r="E93" s="188"/>
    </row>
    <row r="94" spans="1:5" x14ac:dyDescent="0.2">
      <c r="A94" s="125">
        <v>89</v>
      </c>
      <c r="B94" s="191">
        <f>'入力シート1(共通)'!B94</f>
        <v>0</v>
      </c>
      <c r="C94" s="191">
        <f>'入力シート1(共通)'!C94</f>
        <v>0</v>
      </c>
      <c r="D94" s="180"/>
      <c r="E94" s="188"/>
    </row>
    <row r="95" spans="1:5" x14ac:dyDescent="0.2">
      <c r="A95" s="125">
        <v>90</v>
      </c>
      <c r="B95" s="191">
        <f>'入力シート1(共通)'!B95</f>
        <v>0</v>
      </c>
      <c r="C95" s="191">
        <f>'入力シート1(共通)'!C95</f>
        <v>0</v>
      </c>
      <c r="D95" s="180"/>
      <c r="E95" s="188"/>
    </row>
    <row r="96" spans="1:5" x14ac:dyDescent="0.2">
      <c r="A96" s="125">
        <v>91</v>
      </c>
      <c r="B96" s="191">
        <f>'入力シート1(共通)'!B96</f>
        <v>0</v>
      </c>
      <c r="C96" s="191">
        <f>'入力シート1(共通)'!C96</f>
        <v>0</v>
      </c>
      <c r="D96" s="180"/>
      <c r="E96" s="188"/>
    </row>
    <row r="97" spans="1:5" x14ac:dyDescent="0.2">
      <c r="A97" s="125">
        <v>92</v>
      </c>
      <c r="B97" s="191">
        <f>'入力シート1(共通)'!B97</f>
        <v>0</v>
      </c>
      <c r="C97" s="191">
        <f>'入力シート1(共通)'!C97</f>
        <v>0</v>
      </c>
      <c r="D97" s="180"/>
      <c r="E97" s="188"/>
    </row>
    <row r="98" spans="1:5" x14ac:dyDescent="0.2">
      <c r="A98" s="125">
        <v>93</v>
      </c>
      <c r="B98" s="191">
        <f>'入力シート1(共通)'!B98</f>
        <v>0</v>
      </c>
      <c r="C98" s="191">
        <f>'入力シート1(共通)'!C98</f>
        <v>0</v>
      </c>
      <c r="D98" s="180"/>
      <c r="E98" s="188"/>
    </row>
    <row r="99" spans="1:5" x14ac:dyDescent="0.2">
      <c r="A99" s="125">
        <v>94</v>
      </c>
      <c r="B99" s="191">
        <f>'入力シート1(共通)'!B99</f>
        <v>0</v>
      </c>
      <c r="C99" s="191">
        <f>'入力シート1(共通)'!C99</f>
        <v>0</v>
      </c>
      <c r="D99" s="180"/>
      <c r="E99" s="188"/>
    </row>
    <row r="100" spans="1:5" x14ac:dyDescent="0.2">
      <c r="A100" s="125">
        <v>95</v>
      </c>
      <c r="B100" s="191">
        <f>'入力シート1(共通)'!B100</f>
        <v>0</v>
      </c>
      <c r="C100" s="191">
        <f>'入力シート1(共通)'!C100</f>
        <v>0</v>
      </c>
      <c r="D100" s="180"/>
      <c r="E100" s="188"/>
    </row>
    <row r="101" spans="1:5" x14ac:dyDescent="0.2">
      <c r="A101" s="125">
        <v>96</v>
      </c>
      <c r="B101" s="191">
        <f>'入力シート1(共通)'!B101</f>
        <v>0</v>
      </c>
      <c r="C101" s="191">
        <f>'入力シート1(共通)'!C101</f>
        <v>0</v>
      </c>
      <c r="D101" s="180"/>
      <c r="E101" s="188"/>
    </row>
    <row r="102" spans="1:5" x14ac:dyDescent="0.2">
      <c r="A102" s="125">
        <v>97</v>
      </c>
      <c r="B102" s="191">
        <f>'入力シート1(共通)'!B102</f>
        <v>0</v>
      </c>
      <c r="C102" s="191">
        <f>'入力シート1(共通)'!C102</f>
        <v>0</v>
      </c>
      <c r="D102" s="180"/>
      <c r="E102" s="188"/>
    </row>
    <row r="103" spans="1:5" x14ac:dyDescent="0.2">
      <c r="A103" s="125">
        <v>98</v>
      </c>
      <c r="B103" s="191">
        <f>'入力シート1(共通)'!B103</f>
        <v>0</v>
      </c>
      <c r="C103" s="191">
        <f>'入力シート1(共通)'!C103</f>
        <v>0</v>
      </c>
      <c r="D103" s="180"/>
      <c r="E103" s="188"/>
    </row>
    <row r="104" spans="1:5" x14ac:dyDescent="0.2">
      <c r="A104" s="125">
        <v>99</v>
      </c>
      <c r="B104" s="191">
        <f>'入力シート1(共通)'!B104</f>
        <v>0</v>
      </c>
      <c r="C104" s="191">
        <f>'入力シート1(共通)'!C104</f>
        <v>0</v>
      </c>
      <c r="D104" s="180"/>
      <c r="E104" s="188"/>
    </row>
    <row r="105" spans="1:5" x14ac:dyDescent="0.2">
      <c r="A105" s="125">
        <v>100</v>
      </c>
      <c r="B105" s="191">
        <f>'入力シート1(共通)'!B105</f>
        <v>0</v>
      </c>
      <c r="C105" s="191">
        <f>'入力シート1(共通)'!C105</f>
        <v>0</v>
      </c>
      <c r="D105" s="180"/>
      <c r="E105" s="188"/>
    </row>
  </sheetData>
  <sheetProtection algorithmName="SHA-512" hashValue="u1LKYaw9LxB5TjXE/aUz7qpxN2ogxCis/TfDSRCxR4qLnSNqZNNUEp1VuREMHPybJePB96wcmhWmdCzPTlRD8A==" saltValue="eIa6CdABGsbi0XDNmymZ1w==" spinCount="100000" sheet="1" objects="1" scenarios="1"/>
  <mergeCells count="5">
    <mergeCell ref="A4:A5"/>
    <mergeCell ref="B4:B5"/>
    <mergeCell ref="C4:C5"/>
    <mergeCell ref="E4:E5"/>
    <mergeCell ref="D4:D5"/>
  </mergeCells>
  <phoneticPr fontId="2"/>
  <conditionalFormatting sqref="E6:E105">
    <cfRule type="expression" dxfId="4" priority="4">
      <formula>FIND("群馬県内に作付なし",D6)</formula>
    </cfRule>
  </conditionalFormatting>
  <conditionalFormatting sqref="E6:E105">
    <cfRule type="expression" dxfId="3" priority="3">
      <formula>FIND("全て群馬県内",D6)</formula>
    </cfRule>
  </conditionalFormatting>
  <dataValidations count="1">
    <dataValidation type="list" allowBlank="1" showInputMessage="1" showErrorMessage="1" sqref="D6:D105" xr:uid="{037D9B0B-FE28-40F0-90AB-62A6687858A1}">
      <formula1>"全て群馬県内,一部群馬県内,群馬県内に作付なし"</formula1>
    </dataValidation>
  </dataValidations>
  <pageMargins left="0.70866141732283472" right="0.70866141732283472" top="0.74803149606299213" bottom="0.74803149606299213" header="0.31496062992125984" footer="0.31496062992125984"/>
  <pageSetup paperSize="9" orientation="landscape" cellComments="asDisplayed"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2" id="{31C2C666-32CE-48A3-B90E-A96CABEEC3CA}">
            <xm:f>FIND("群馬県",'入力シート1(共通)'!XEW6)</xm:f>
            <x14:dxf>
              <fill>
                <patternFill>
                  <bgColor theme="1"/>
                </patternFill>
              </fill>
            </x14:dxf>
          </x14:cfRule>
          <xm:sqref>D6:D105</xm:sqref>
        </x14:conditionalFormatting>
        <x14:conditionalFormatting xmlns:xm="http://schemas.microsoft.com/office/excel/2006/main">
          <x14:cfRule type="expression" priority="11" id="{6D983C9C-FFEE-461B-9950-D9432110261B}">
            <xm:f>FIND("群馬県",'入力シート1(共通)'!D6)</xm:f>
            <x14:dxf>
              <fill>
                <patternFill>
                  <bgColor theme="1"/>
                </patternFill>
              </fill>
            </x14:dxf>
          </x14:cfRule>
          <xm:sqref>D6:D105</xm:sqref>
        </x14:conditionalFormatting>
        <x14:conditionalFormatting xmlns:xm="http://schemas.microsoft.com/office/excel/2006/main">
          <x14:cfRule type="expression" priority="5" id="{05060FEE-A9A1-4CBC-9AE5-A4F6745BDDAA}">
            <xm:f>FIND("群馬県",'入力シート1(共通)'!D6)</xm:f>
            <x14:dxf>
              <fill>
                <patternFill>
                  <bgColor theme="1"/>
                </patternFill>
              </fill>
            </x14:dxf>
          </x14:cfRule>
          <xm:sqref>E6:E105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B609C-762B-4B06-BA72-D799968EB5A2}">
  <sheetPr codeName="Sheet11"/>
  <dimension ref="B2:K49"/>
  <sheetViews>
    <sheetView workbookViewId="0">
      <selection activeCell="B4" sqref="B4"/>
    </sheetView>
  </sheetViews>
  <sheetFormatPr defaultRowHeight="12" x14ac:dyDescent="0.2"/>
  <cols>
    <col min="3" max="3" width="27.3984375" customWidth="1"/>
    <col min="5" max="5" width="25" customWidth="1"/>
  </cols>
  <sheetData>
    <row r="2" spans="2:11" x14ac:dyDescent="0.2">
      <c r="F2" t="s">
        <v>48</v>
      </c>
      <c r="K2" t="s">
        <v>48</v>
      </c>
    </row>
    <row r="3" spans="2:11" ht="14" x14ac:dyDescent="0.2">
      <c r="B3" t="s">
        <v>43</v>
      </c>
      <c r="F3" s="32" t="str">
        <f>'１　申請書'!H13</f>
        <v/>
      </c>
      <c r="K3" s="186" t="str">
        <f>IFERROR(VLOOKUP('１　申請書'!$M$5,'入力シート1(共通)'!$A$6:$ZV$105,20,FALSE),"")</f>
        <v/>
      </c>
    </row>
    <row r="4" spans="2:11" ht="14" x14ac:dyDescent="0.2">
      <c r="B4" t="s">
        <v>44</v>
      </c>
      <c r="C4" t="s">
        <v>49</v>
      </c>
      <c r="F4" s="32" t="s">
        <v>50</v>
      </c>
      <c r="K4" s="186" t="s">
        <v>51</v>
      </c>
    </row>
    <row r="5" spans="2:11" x14ac:dyDescent="0.2">
      <c r="B5" t="s">
        <v>45</v>
      </c>
      <c r="C5" t="s">
        <v>49</v>
      </c>
    </row>
    <row r="6" spans="2:11" x14ac:dyDescent="0.2">
      <c r="B6" t="s">
        <v>46</v>
      </c>
      <c r="C6" t="s">
        <v>49</v>
      </c>
    </row>
    <row r="7" spans="2:11" x14ac:dyDescent="0.2">
      <c r="B7" t="s">
        <v>52</v>
      </c>
      <c r="C7" t="s">
        <v>49</v>
      </c>
    </row>
    <row r="8" spans="2:11" x14ac:dyDescent="0.2">
      <c r="B8" t="s">
        <v>53</v>
      </c>
      <c r="C8" t="s">
        <v>49</v>
      </c>
    </row>
    <row r="9" spans="2:11" x14ac:dyDescent="0.2">
      <c r="B9" t="s">
        <v>54</v>
      </c>
      <c r="C9" t="s">
        <v>49</v>
      </c>
    </row>
    <row r="10" spans="2:11" x14ac:dyDescent="0.2">
      <c r="B10" t="s">
        <v>55</v>
      </c>
      <c r="C10" t="s">
        <v>49</v>
      </c>
    </row>
    <row r="11" spans="2:11" x14ac:dyDescent="0.2">
      <c r="B11" t="s">
        <v>56</v>
      </c>
      <c r="C11" t="s">
        <v>49</v>
      </c>
    </row>
    <row r="12" spans="2:11" x14ac:dyDescent="0.2">
      <c r="B12" t="s">
        <v>57</v>
      </c>
      <c r="C12" t="s">
        <v>49</v>
      </c>
    </row>
    <row r="13" spans="2:11" x14ac:dyDescent="0.2">
      <c r="B13" t="s">
        <v>58</v>
      </c>
      <c r="C13" t="s">
        <v>49</v>
      </c>
    </row>
    <row r="14" spans="2:11" x14ac:dyDescent="0.2">
      <c r="B14" t="s">
        <v>59</v>
      </c>
      <c r="C14" t="s">
        <v>49</v>
      </c>
    </row>
    <row r="15" spans="2:11" x14ac:dyDescent="0.2">
      <c r="B15" t="s">
        <v>60</v>
      </c>
      <c r="C15" t="s">
        <v>49</v>
      </c>
    </row>
    <row r="16" spans="2:11" x14ac:dyDescent="0.2">
      <c r="B16" t="s">
        <v>61</v>
      </c>
      <c r="C16" t="s">
        <v>49</v>
      </c>
    </row>
    <row r="17" spans="2:3" x14ac:dyDescent="0.2">
      <c r="B17" t="s">
        <v>62</v>
      </c>
      <c r="C17" t="s">
        <v>49</v>
      </c>
    </row>
    <row r="18" spans="2:3" x14ac:dyDescent="0.2">
      <c r="B18" t="s">
        <v>63</v>
      </c>
      <c r="C18" t="s">
        <v>49</v>
      </c>
    </row>
    <row r="19" spans="2:3" x14ac:dyDescent="0.2">
      <c r="B19" t="s">
        <v>64</v>
      </c>
      <c r="C19" t="s">
        <v>49</v>
      </c>
    </row>
    <row r="20" spans="2:3" x14ac:dyDescent="0.2">
      <c r="B20" t="s">
        <v>65</v>
      </c>
      <c r="C20" t="s">
        <v>49</v>
      </c>
    </row>
    <row r="21" spans="2:3" x14ac:dyDescent="0.2">
      <c r="B21" t="s">
        <v>66</v>
      </c>
      <c r="C21" t="s">
        <v>49</v>
      </c>
    </row>
    <row r="22" spans="2:3" x14ac:dyDescent="0.2">
      <c r="B22" t="s">
        <v>67</v>
      </c>
      <c r="C22" t="s">
        <v>49</v>
      </c>
    </row>
    <row r="23" spans="2:3" x14ac:dyDescent="0.2">
      <c r="B23" t="s">
        <v>68</v>
      </c>
      <c r="C23" t="s">
        <v>49</v>
      </c>
    </row>
    <row r="24" spans="2:3" x14ac:dyDescent="0.2">
      <c r="B24" t="s">
        <v>69</v>
      </c>
      <c r="C24" t="s">
        <v>49</v>
      </c>
    </row>
    <row r="25" spans="2:3" x14ac:dyDescent="0.2">
      <c r="B25" t="s">
        <v>70</v>
      </c>
      <c r="C25" t="s">
        <v>49</v>
      </c>
    </row>
    <row r="26" spans="2:3" x14ac:dyDescent="0.2">
      <c r="B26" t="s">
        <v>71</v>
      </c>
      <c r="C26" t="s">
        <v>49</v>
      </c>
    </row>
    <row r="27" spans="2:3" x14ac:dyDescent="0.2">
      <c r="B27" t="s">
        <v>72</v>
      </c>
      <c r="C27" t="s">
        <v>49</v>
      </c>
    </row>
    <row r="28" spans="2:3" x14ac:dyDescent="0.2">
      <c r="B28" t="s">
        <v>73</v>
      </c>
      <c r="C28" t="s">
        <v>49</v>
      </c>
    </row>
    <row r="29" spans="2:3" x14ac:dyDescent="0.2">
      <c r="B29" t="s">
        <v>74</v>
      </c>
      <c r="C29" t="s">
        <v>49</v>
      </c>
    </row>
    <row r="30" spans="2:3" x14ac:dyDescent="0.2">
      <c r="B30" t="s">
        <v>75</v>
      </c>
      <c r="C30" t="s">
        <v>49</v>
      </c>
    </row>
    <row r="31" spans="2:3" x14ac:dyDescent="0.2">
      <c r="B31" t="s">
        <v>76</v>
      </c>
      <c r="C31" t="s">
        <v>49</v>
      </c>
    </row>
    <row r="32" spans="2:3" x14ac:dyDescent="0.2">
      <c r="B32" t="s">
        <v>77</v>
      </c>
      <c r="C32" t="s">
        <v>49</v>
      </c>
    </row>
    <row r="33" spans="2:3" x14ac:dyDescent="0.2">
      <c r="B33" t="s">
        <v>78</v>
      </c>
      <c r="C33" t="s">
        <v>49</v>
      </c>
    </row>
    <row r="34" spans="2:3" x14ac:dyDescent="0.2">
      <c r="B34" t="s">
        <v>79</v>
      </c>
      <c r="C34" t="s">
        <v>49</v>
      </c>
    </row>
    <row r="35" spans="2:3" x14ac:dyDescent="0.2">
      <c r="B35" t="s">
        <v>80</v>
      </c>
      <c r="C35" t="s">
        <v>49</v>
      </c>
    </row>
    <row r="36" spans="2:3" x14ac:dyDescent="0.2">
      <c r="B36" t="s">
        <v>81</v>
      </c>
      <c r="C36" t="s">
        <v>49</v>
      </c>
    </row>
    <row r="37" spans="2:3" x14ac:dyDescent="0.2">
      <c r="B37" t="s">
        <v>82</v>
      </c>
      <c r="C37" t="s">
        <v>49</v>
      </c>
    </row>
    <row r="38" spans="2:3" x14ac:dyDescent="0.2">
      <c r="B38" t="s">
        <v>83</v>
      </c>
      <c r="C38" t="s">
        <v>49</v>
      </c>
    </row>
    <row r="39" spans="2:3" x14ac:dyDescent="0.2">
      <c r="B39" t="s">
        <v>84</v>
      </c>
      <c r="C39" t="s">
        <v>49</v>
      </c>
    </row>
    <row r="40" spans="2:3" x14ac:dyDescent="0.2">
      <c r="B40" t="s">
        <v>85</v>
      </c>
      <c r="C40" t="s">
        <v>49</v>
      </c>
    </row>
    <row r="41" spans="2:3" x14ac:dyDescent="0.2">
      <c r="B41" t="s">
        <v>86</v>
      </c>
      <c r="C41" t="s">
        <v>49</v>
      </c>
    </row>
    <row r="42" spans="2:3" x14ac:dyDescent="0.2">
      <c r="B42" t="s">
        <v>87</v>
      </c>
      <c r="C42" t="s">
        <v>49</v>
      </c>
    </row>
    <row r="43" spans="2:3" x14ac:dyDescent="0.2">
      <c r="B43" t="s">
        <v>88</v>
      </c>
      <c r="C43" t="s">
        <v>49</v>
      </c>
    </row>
    <row r="44" spans="2:3" x14ac:dyDescent="0.2">
      <c r="B44" t="s">
        <v>89</v>
      </c>
      <c r="C44" t="s">
        <v>49</v>
      </c>
    </row>
    <row r="45" spans="2:3" x14ac:dyDescent="0.2">
      <c r="B45" t="s">
        <v>90</v>
      </c>
      <c r="C45" t="s">
        <v>49</v>
      </c>
    </row>
    <row r="46" spans="2:3" x14ac:dyDescent="0.2">
      <c r="B46" t="s">
        <v>91</v>
      </c>
      <c r="C46" t="s">
        <v>49</v>
      </c>
    </row>
    <row r="47" spans="2:3" x14ac:dyDescent="0.2">
      <c r="B47" t="s">
        <v>92</v>
      </c>
      <c r="C47" t="s">
        <v>49</v>
      </c>
    </row>
    <row r="48" spans="2:3" x14ac:dyDescent="0.2">
      <c r="B48" t="s">
        <v>93</v>
      </c>
      <c r="C48" t="s">
        <v>49</v>
      </c>
    </row>
    <row r="49" spans="2:3" x14ac:dyDescent="0.2">
      <c r="B49" t="s">
        <v>94</v>
      </c>
      <c r="C49" t="s">
        <v>49</v>
      </c>
    </row>
  </sheetData>
  <sheetProtection algorithmName="SHA-512" hashValue="Ilma64xRyk3nGWJPrnh246w2rOyPkSlskZvrjNLm6P36tU2HveLqjxZKcClZFNBJiSI1E4zaatRl4YaAp2BgdQ==" saltValue="/iQZWLikuDMznLBKeRV8aQ==" spinCount="100000" sheet="1" objects="1" scenarios="1"/>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41DCA-01AD-42D2-A375-D5CB43393535}">
  <sheetPr codeName="Sheet2"/>
  <dimension ref="A3:L105"/>
  <sheetViews>
    <sheetView workbookViewId="0">
      <selection activeCell="B4" sqref="B4"/>
    </sheetView>
  </sheetViews>
  <sheetFormatPr defaultRowHeight="12" x14ac:dyDescent="0.2"/>
  <cols>
    <col min="1" max="1" width="5.296875" customWidth="1"/>
    <col min="3" max="3" width="42.69921875" customWidth="1"/>
    <col min="4" max="4" width="24.796875" customWidth="1"/>
    <col min="10" max="10" width="20.59765625" customWidth="1"/>
    <col min="12" max="12" width="18.59765625" customWidth="1"/>
  </cols>
  <sheetData>
    <row r="3" spans="1:12" x14ac:dyDescent="0.2">
      <c r="A3">
        <v>1</v>
      </c>
      <c r="B3">
        <v>2</v>
      </c>
      <c r="C3">
        <v>3</v>
      </c>
      <c r="D3">
        <v>4</v>
      </c>
      <c r="E3">
        <v>5</v>
      </c>
      <c r="F3">
        <v>6</v>
      </c>
      <c r="G3">
        <v>7</v>
      </c>
      <c r="H3">
        <v>8</v>
      </c>
      <c r="I3">
        <v>9</v>
      </c>
      <c r="J3">
        <v>10</v>
      </c>
    </row>
    <row r="4" spans="1:12" ht="43.5" customHeight="1" x14ac:dyDescent="0.2">
      <c r="A4" s="247" t="s">
        <v>8</v>
      </c>
    </row>
    <row r="5" spans="1:12" ht="58" customHeight="1" x14ac:dyDescent="0.2">
      <c r="A5" s="247"/>
      <c r="J5" t="s">
        <v>283</v>
      </c>
    </row>
    <row r="6" spans="1:12" x14ac:dyDescent="0.2">
      <c r="A6" s="179">
        <v>1</v>
      </c>
      <c r="C6" s="125" t="str">
        <f>IFERROR(VLOOKUP('１　申請書'!$M$5,'入力シート1(共通)'!$A$6:$S$105,4,FALSE),"")</f>
        <v/>
      </c>
      <c r="D6" s="125" t="str">
        <f>IFERROR(VLOOKUP('１　申請書'!$M$5,'入力シート2(県外在住者のみ回答)'!A6:E105,4,FALSE),"")</f>
        <v/>
      </c>
      <c r="E6" t="s">
        <v>235</v>
      </c>
      <c r="J6" s="125" t="str">
        <f>'入力シート1(共通)'!B6&amp;'入力シート1(共通)'!C6</f>
        <v/>
      </c>
      <c r="L6" s="125" t="str">
        <f>IFERROR(VLOOKUP('１　申請書'!$M$5,Sheet2!$A$6:$J$105,10,FALSE),"")</f>
        <v/>
      </c>
    </row>
    <row r="7" spans="1:12" x14ac:dyDescent="0.2">
      <c r="A7" s="125">
        <v>2</v>
      </c>
      <c r="J7" s="125" t="str">
        <f>'入力シート1(共通)'!B7&amp;'入力シート1(共通)'!C7</f>
        <v/>
      </c>
    </row>
    <row r="8" spans="1:12" x14ac:dyDescent="0.2">
      <c r="A8" s="125">
        <v>3</v>
      </c>
      <c r="J8" s="125" t="str">
        <f>'入力シート1(共通)'!B8&amp;'入力シート1(共通)'!C8</f>
        <v/>
      </c>
    </row>
    <row r="9" spans="1:12" x14ac:dyDescent="0.2">
      <c r="A9" s="125">
        <v>4</v>
      </c>
      <c r="J9" s="125" t="str">
        <f>'入力シート1(共通)'!B9&amp;'入力シート1(共通)'!C9</f>
        <v/>
      </c>
    </row>
    <row r="10" spans="1:12" x14ac:dyDescent="0.2">
      <c r="A10" s="125">
        <v>5</v>
      </c>
      <c r="J10" s="125" t="str">
        <f>'入力シート1(共通)'!B10&amp;'入力シート1(共通)'!C10</f>
        <v/>
      </c>
    </row>
    <row r="11" spans="1:12" x14ac:dyDescent="0.2">
      <c r="A11" s="125">
        <v>6</v>
      </c>
      <c r="J11" s="125" t="str">
        <f>'入力シート1(共通)'!B11&amp;'入力シート1(共通)'!C11</f>
        <v/>
      </c>
    </row>
    <row r="12" spans="1:12" x14ac:dyDescent="0.2">
      <c r="A12" s="125">
        <v>7</v>
      </c>
      <c r="J12" s="125" t="str">
        <f>'入力シート1(共通)'!B12&amp;'入力シート1(共通)'!C12</f>
        <v/>
      </c>
    </row>
    <row r="13" spans="1:12" x14ac:dyDescent="0.2">
      <c r="A13" s="125">
        <v>8</v>
      </c>
      <c r="J13" s="125" t="str">
        <f>'入力シート1(共通)'!B13&amp;'入力シート1(共通)'!C13</f>
        <v/>
      </c>
    </row>
    <row r="14" spans="1:12" x14ac:dyDescent="0.2">
      <c r="A14" s="125">
        <v>9</v>
      </c>
      <c r="J14" s="125" t="str">
        <f>'入力シート1(共通)'!B14&amp;'入力シート1(共通)'!C14</f>
        <v/>
      </c>
    </row>
    <row r="15" spans="1:12" x14ac:dyDescent="0.2">
      <c r="A15" s="125">
        <v>10</v>
      </c>
      <c r="J15" s="125" t="str">
        <f>'入力シート1(共通)'!B15&amp;'入力シート1(共通)'!C15</f>
        <v/>
      </c>
    </row>
    <row r="16" spans="1:12" x14ac:dyDescent="0.2">
      <c r="A16" s="125">
        <v>11</v>
      </c>
      <c r="J16" s="125" t="str">
        <f>'入力シート1(共通)'!B16&amp;'入力シート1(共通)'!C16</f>
        <v/>
      </c>
    </row>
    <row r="17" spans="1:10" x14ac:dyDescent="0.2">
      <c r="A17" s="125">
        <v>12</v>
      </c>
      <c r="J17" s="125" t="str">
        <f>'入力シート1(共通)'!B17&amp;'入力シート1(共通)'!C17</f>
        <v/>
      </c>
    </row>
    <row r="18" spans="1:10" x14ac:dyDescent="0.2">
      <c r="A18" s="125">
        <v>13</v>
      </c>
      <c r="J18" s="125" t="str">
        <f>'入力シート1(共通)'!B18&amp;'入力シート1(共通)'!C18</f>
        <v/>
      </c>
    </row>
    <row r="19" spans="1:10" x14ac:dyDescent="0.2">
      <c r="A19" s="125">
        <v>14</v>
      </c>
      <c r="J19" s="125" t="str">
        <f>'入力シート1(共通)'!B19&amp;'入力シート1(共通)'!C19</f>
        <v/>
      </c>
    </row>
    <row r="20" spans="1:10" x14ac:dyDescent="0.2">
      <c r="A20" s="125">
        <v>15</v>
      </c>
      <c r="J20" s="125" t="str">
        <f>'入力シート1(共通)'!B20&amp;'入力シート1(共通)'!C20</f>
        <v/>
      </c>
    </row>
    <row r="21" spans="1:10" x14ac:dyDescent="0.2">
      <c r="A21" s="125">
        <v>16</v>
      </c>
      <c r="J21" s="125" t="str">
        <f>'入力シート1(共通)'!B21&amp;'入力シート1(共通)'!C21</f>
        <v/>
      </c>
    </row>
    <row r="22" spans="1:10" x14ac:dyDescent="0.2">
      <c r="A22" s="125">
        <v>17</v>
      </c>
      <c r="J22" s="125" t="str">
        <f>'入力シート1(共通)'!B22&amp;'入力シート1(共通)'!C22</f>
        <v/>
      </c>
    </row>
    <row r="23" spans="1:10" x14ac:dyDescent="0.2">
      <c r="A23" s="125">
        <v>18</v>
      </c>
      <c r="J23" s="125" t="str">
        <f>'入力シート1(共通)'!B23&amp;'入力シート1(共通)'!C23</f>
        <v/>
      </c>
    </row>
    <row r="24" spans="1:10" x14ac:dyDescent="0.2">
      <c r="A24" s="125">
        <v>19</v>
      </c>
      <c r="J24" s="125" t="str">
        <f>'入力シート1(共通)'!B24&amp;'入力シート1(共通)'!C24</f>
        <v/>
      </c>
    </row>
    <row r="25" spans="1:10" x14ac:dyDescent="0.2">
      <c r="A25" s="125">
        <v>20</v>
      </c>
      <c r="J25" s="125" t="str">
        <f>'入力シート1(共通)'!B25&amp;'入力シート1(共通)'!C25</f>
        <v/>
      </c>
    </row>
    <row r="26" spans="1:10" x14ac:dyDescent="0.2">
      <c r="A26" s="125">
        <v>21</v>
      </c>
      <c r="J26" s="125" t="str">
        <f>'入力シート1(共通)'!B26&amp;'入力シート1(共通)'!C26</f>
        <v/>
      </c>
    </row>
    <row r="27" spans="1:10" x14ac:dyDescent="0.2">
      <c r="A27" s="125">
        <v>22</v>
      </c>
      <c r="J27" s="125" t="str">
        <f>'入力シート1(共通)'!B27&amp;'入力シート1(共通)'!C27</f>
        <v/>
      </c>
    </row>
    <row r="28" spans="1:10" x14ac:dyDescent="0.2">
      <c r="A28" s="125">
        <v>23</v>
      </c>
      <c r="J28" s="125" t="str">
        <f>'入力シート1(共通)'!B28&amp;'入力シート1(共通)'!C28</f>
        <v/>
      </c>
    </row>
    <row r="29" spans="1:10" x14ac:dyDescent="0.2">
      <c r="A29" s="125">
        <v>24</v>
      </c>
      <c r="J29" s="125" t="str">
        <f>'入力シート1(共通)'!B29&amp;'入力シート1(共通)'!C29</f>
        <v/>
      </c>
    </row>
    <row r="30" spans="1:10" x14ac:dyDescent="0.2">
      <c r="A30" s="125">
        <v>25</v>
      </c>
      <c r="J30" s="125" t="str">
        <f>'入力シート1(共通)'!B30&amp;'入力シート1(共通)'!C30</f>
        <v/>
      </c>
    </row>
    <row r="31" spans="1:10" x14ac:dyDescent="0.2">
      <c r="A31" s="125">
        <v>26</v>
      </c>
      <c r="J31" s="125" t="str">
        <f>'入力シート1(共通)'!B31&amp;'入力シート1(共通)'!C31</f>
        <v/>
      </c>
    </row>
    <row r="32" spans="1:10" x14ac:dyDescent="0.2">
      <c r="A32" s="125">
        <v>27</v>
      </c>
      <c r="J32" s="125" t="str">
        <f>'入力シート1(共通)'!B32&amp;'入力シート1(共通)'!C32</f>
        <v/>
      </c>
    </row>
    <row r="33" spans="1:10" x14ac:dyDescent="0.2">
      <c r="A33" s="125">
        <v>28</v>
      </c>
      <c r="J33" s="125" t="str">
        <f>'入力シート1(共通)'!B33&amp;'入力シート1(共通)'!C33</f>
        <v/>
      </c>
    </row>
    <row r="34" spans="1:10" x14ac:dyDescent="0.2">
      <c r="A34" s="125">
        <v>29</v>
      </c>
      <c r="J34" s="125" t="str">
        <f>'入力シート1(共通)'!B34&amp;'入力シート1(共通)'!C34</f>
        <v/>
      </c>
    </row>
    <row r="35" spans="1:10" x14ac:dyDescent="0.2">
      <c r="A35" s="125">
        <v>30</v>
      </c>
      <c r="J35" s="125" t="str">
        <f>'入力シート1(共通)'!B35&amp;'入力シート1(共通)'!C35</f>
        <v/>
      </c>
    </row>
    <row r="36" spans="1:10" x14ac:dyDescent="0.2">
      <c r="A36" s="125">
        <v>31</v>
      </c>
      <c r="J36" s="125" t="str">
        <f>'入力シート1(共通)'!B36&amp;'入力シート1(共通)'!C36</f>
        <v/>
      </c>
    </row>
    <row r="37" spans="1:10" x14ac:dyDescent="0.2">
      <c r="A37" s="125">
        <v>32</v>
      </c>
      <c r="J37" s="125" t="str">
        <f>'入力シート1(共通)'!B37&amp;'入力シート1(共通)'!C37</f>
        <v/>
      </c>
    </row>
    <row r="38" spans="1:10" x14ac:dyDescent="0.2">
      <c r="A38" s="125">
        <v>33</v>
      </c>
      <c r="J38" s="125" t="str">
        <f>'入力シート1(共通)'!B38&amp;'入力シート1(共通)'!C38</f>
        <v/>
      </c>
    </row>
    <row r="39" spans="1:10" x14ac:dyDescent="0.2">
      <c r="A39" s="125">
        <v>34</v>
      </c>
      <c r="J39" s="125" t="str">
        <f>'入力シート1(共通)'!B39&amp;'入力シート1(共通)'!C39</f>
        <v/>
      </c>
    </row>
    <row r="40" spans="1:10" x14ac:dyDescent="0.2">
      <c r="A40" s="125">
        <v>35</v>
      </c>
      <c r="J40" s="125" t="str">
        <f>'入力シート1(共通)'!B40&amp;'入力シート1(共通)'!C40</f>
        <v/>
      </c>
    </row>
    <row r="41" spans="1:10" x14ac:dyDescent="0.2">
      <c r="A41" s="125">
        <v>36</v>
      </c>
      <c r="J41" s="125" t="str">
        <f>'入力シート1(共通)'!B41&amp;'入力シート1(共通)'!C41</f>
        <v/>
      </c>
    </row>
    <row r="42" spans="1:10" x14ac:dyDescent="0.2">
      <c r="A42" s="125">
        <v>37</v>
      </c>
      <c r="J42" s="125" t="str">
        <f>'入力シート1(共通)'!B42&amp;'入力シート1(共通)'!C42</f>
        <v/>
      </c>
    </row>
    <row r="43" spans="1:10" x14ac:dyDescent="0.2">
      <c r="A43" s="125">
        <v>38</v>
      </c>
      <c r="J43" s="125" t="str">
        <f>'入力シート1(共通)'!B43&amp;'入力シート1(共通)'!C43</f>
        <v/>
      </c>
    </row>
    <row r="44" spans="1:10" x14ac:dyDescent="0.2">
      <c r="A44" s="125">
        <v>39</v>
      </c>
      <c r="J44" s="125" t="str">
        <f>'入力シート1(共通)'!B44&amp;'入力シート1(共通)'!C44</f>
        <v/>
      </c>
    </row>
    <row r="45" spans="1:10" x14ac:dyDescent="0.2">
      <c r="A45" s="125">
        <v>40</v>
      </c>
      <c r="J45" s="125" t="str">
        <f>'入力シート1(共通)'!B45&amp;'入力シート1(共通)'!C45</f>
        <v/>
      </c>
    </row>
    <row r="46" spans="1:10" x14ac:dyDescent="0.2">
      <c r="A46" s="125">
        <v>41</v>
      </c>
      <c r="J46" s="125" t="str">
        <f>'入力シート1(共通)'!B46&amp;'入力シート1(共通)'!C46</f>
        <v/>
      </c>
    </row>
    <row r="47" spans="1:10" x14ac:dyDescent="0.2">
      <c r="A47" s="125">
        <v>42</v>
      </c>
      <c r="J47" s="125" t="str">
        <f>'入力シート1(共通)'!B47&amp;'入力シート1(共通)'!C47</f>
        <v/>
      </c>
    </row>
    <row r="48" spans="1:10" x14ac:dyDescent="0.2">
      <c r="A48" s="125">
        <v>43</v>
      </c>
      <c r="J48" s="125" t="str">
        <f>'入力シート1(共通)'!B48&amp;'入力シート1(共通)'!C48</f>
        <v/>
      </c>
    </row>
    <row r="49" spans="1:10" x14ac:dyDescent="0.2">
      <c r="A49" s="125">
        <v>44</v>
      </c>
      <c r="J49" s="125" t="str">
        <f>'入力シート1(共通)'!B49&amp;'入力シート1(共通)'!C49</f>
        <v/>
      </c>
    </row>
    <row r="50" spans="1:10" x14ac:dyDescent="0.2">
      <c r="A50" s="125">
        <v>45</v>
      </c>
      <c r="J50" s="125" t="str">
        <f>'入力シート1(共通)'!B50&amp;'入力シート1(共通)'!C50</f>
        <v/>
      </c>
    </row>
    <row r="51" spans="1:10" x14ac:dyDescent="0.2">
      <c r="A51" s="125">
        <v>46</v>
      </c>
      <c r="J51" s="125" t="str">
        <f>'入力シート1(共通)'!B51&amp;'入力シート1(共通)'!C51</f>
        <v/>
      </c>
    </row>
    <row r="52" spans="1:10" x14ac:dyDescent="0.2">
      <c r="A52" s="125">
        <v>47</v>
      </c>
      <c r="J52" s="125" t="str">
        <f>'入力シート1(共通)'!B52&amp;'入力シート1(共通)'!C52</f>
        <v/>
      </c>
    </row>
    <row r="53" spans="1:10" x14ac:dyDescent="0.2">
      <c r="A53" s="125">
        <v>48</v>
      </c>
      <c r="J53" s="125" t="str">
        <f>'入力シート1(共通)'!B53&amp;'入力シート1(共通)'!C53</f>
        <v/>
      </c>
    </row>
    <row r="54" spans="1:10" x14ac:dyDescent="0.2">
      <c r="A54" s="125">
        <v>49</v>
      </c>
      <c r="J54" s="125" t="str">
        <f>'入力シート1(共通)'!B54&amp;'入力シート1(共通)'!C54</f>
        <v/>
      </c>
    </row>
    <row r="55" spans="1:10" x14ac:dyDescent="0.2">
      <c r="A55" s="125">
        <v>50</v>
      </c>
      <c r="J55" s="125" t="str">
        <f>'入力シート1(共通)'!B55&amp;'入力シート1(共通)'!C55</f>
        <v/>
      </c>
    </row>
    <row r="56" spans="1:10" x14ac:dyDescent="0.2">
      <c r="A56" s="125">
        <v>51</v>
      </c>
      <c r="J56" s="125" t="str">
        <f>'入力シート1(共通)'!B56&amp;'入力シート1(共通)'!C56</f>
        <v/>
      </c>
    </row>
    <row r="57" spans="1:10" x14ac:dyDescent="0.2">
      <c r="A57" s="125">
        <v>52</v>
      </c>
      <c r="J57" s="125" t="str">
        <f>'入力シート1(共通)'!B57&amp;'入力シート1(共通)'!C57</f>
        <v/>
      </c>
    </row>
    <row r="58" spans="1:10" x14ac:dyDescent="0.2">
      <c r="A58" s="125">
        <v>53</v>
      </c>
      <c r="J58" s="125" t="str">
        <f>'入力シート1(共通)'!B58&amp;'入力シート1(共通)'!C58</f>
        <v/>
      </c>
    </row>
    <row r="59" spans="1:10" x14ac:dyDescent="0.2">
      <c r="A59" s="125">
        <v>54</v>
      </c>
      <c r="J59" s="125" t="str">
        <f>'入力シート1(共通)'!B59&amp;'入力シート1(共通)'!C59</f>
        <v/>
      </c>
    </row>
    <row r="60" spans="1:10" x14ac:dyDescent="0.2">
      <c r="A60" s="125">
        <v>55</v>
      </c>
      <c r="J60" s="125" t="str">
        <f>'入力シート1(共通)'!B60&amp;'入力シート1(共通)'!C60</f>
        <v/>
      </c>
    </row>
    <row r="61" spans="1:10" x14ac:dyDescent="0.2">
      <c r="A61" s="125">
        <v>56</v>
      </c>
      <c r="J61" s="125" t="str">
        <f>'入力シート1(共通)'!B61&amp;'入力シート1(共通)'!C61</f>
        <v/>
      </c>
    </row>
    <row r="62" spans="1:10" x14ac:dyDescent="0.2">
      <c r="A62" s="125">
        <v>57</v>
      </c>
      <c r="J62" s="125" t="str">
        <f>'入力シート1(共通)'!B62&amp;'入力シート1(共通)'!C62</f>
        <v/>
      </c>
    </row>
    <row r="63" spans="1:10" x14ac:dyDescent="0.2">
      <c r="A63" s="125">
        <v>58</v>
      </c>
      <c r="J63" s="125" t="str">
        <f>'入力シート1(共通)'!B63&amp;'入力シート1(共通)'!C63</f>
        <v/>
      </c>
    </row>
    <row r="64" spans="1:10" x14ac:dyDescent="0.2">
      <c r="A64" s="125">
        <v>59</v>
      </c>
      <c r="J64" s="125" t="str">
        <f>'入力シート1(共通)'!B64&amp;'入力シート1(共通)'!C64</f>
        <v/>
      </c>
    </row>
    <row r="65" spans="1:10" x14ac:dyDescent="0.2">
      <c r="A65" s="125">
        <v>60</v>
      </c>
      <c r="J65" s="125" t="str">
        <f>'入力シート1(共通)'!B65&amp;'入力シート1(共通)'!C65</f>
        <v/>
      </c>
    </row>
    <row r="66" spans="1:10" x14ac:dyDescent="0.2">
      <c r="A66" s="125">
        <v>61</v>
      </c>
      <c r="J66" s="125" t="str">
        <f>'入力シート1(共通)'!B66&amp;'入力シート1(共通)'!C66</f>
        <v/>
      </c>
    </row>
    <row r="67" spans="1:10" x14ac:dyDescent="0.2">
      <c r="A67" s="125">
        <v>62</v>
      </c>
      <c r="J67" s="125" t="str">
        <f>'入力シート1(共通)'!B67&amp;'入力シート1(共通)'!C67</f>
        <v/>
      </c>
    </row>
    <row r="68" spans="1:10" x14ac:dyDescent="0.2">
      <c r="A68" s="125">
        <v>63</v>
      </c>
      <c r="J68" s="125" t="str">
        <f>'入力シート1(共通)'!B68&amp;'入力シート1(共通)'!C68</f>
        <v/>
      </c>
    </row>
    <row r="69" spans="1:10" x14ac:dyDescent="0.2">
      <c r="A69" s="125">
        <v>64</v>
      </c>
      <c r="J69" s="125" t="str">
        <f>'入力シート1(共通)'!B69&amp;'入力シート1(共通)'!C69</f>
        <v/>
      </c>
    </row>
    <row r="70" spans="1:10" x14ac:dyDescent="0.2">
      <c r="A70" s="125">
        <v>65</v>
      </c>
      <c r="J70" s="125" t="str">
        <f>'入力シート1(共通)'!B70&amp;'入力シート1(共通)'!C70</f>
        <v/>
      </c>
    </row>
    <row r="71" spans="1:10" x14ac:dyDescent="0.2">
      <c r="A71" s="125">
        <v>66</v>
      </c>
      <c r="J71" s="125" t="str">
        <f>'入力シート1(共通)'!B71&amp;'入力シート1(共通)'!C71</f>
        <v/>
      </c>
    </row>
    <row r="72" spans="1:10" x14ac:dyDescent="0.2">
      <c r="A72" s="125">
        <v>67</v>
      </c>
      <c r="J72" s="125" t="str">
        <f>'入力シート1(共通)'!B72&amp;'入力シート1(共通)'!C72</f>
        <v/>
      </c>
    </row>
    <row r="73" spans="1:10" x14ac:dyDescent="0.2">
      <c r="A73" s="125">
        <v>68</v>
      </c>
      <c r="J73" s="125" t="str">
        <f>'入力シート1(共通)'!B73&amp;'入力シート1(共通)'!C73</f>
        <v/>
      </c>
    </row>
    <row r="74" spans="1:10" x14ac:dyDescent="0.2">
      <c r="A74" s="125">
        <v>69</v>
      </c>
      <c r="J74" s="125" t="str">
        <f>'入力シート1(共通)'!B74&amp;'入力シート1(共通)'!C74</f>
        <v/>
      </c>
    </row>
    <row r="75" spans="1:10" x14ac:dyDescent="0.2">
      <c r="A75" s="125">
        <v>70</v>
      </c>
      <c r="J75" s="125" t="str">
        <f>'入力シート1(共通)'!B75&amp;'入力シート1(共通)'!C75</f>
        <v/>
      </c>
    </row>
    <row r="76" spans="1:10" x14ac:dyDescent="0.2">
      <c r="A76" s="125">
        <v>71</v>
      </c>
      <c r="J76" s="125" t="str">
        <f>'入力シート1(共通)'!B76&amp;'入力シート1(共通)'!C76</f>
        <v/>
      </c>
    </row>
    <row r="77" spans="1:10" x14ac:dyDescent="0.2">
      <c r="A77" s="125">
        <v>72</v>
      </c>
      <c r="J77" s="125" t="str">
        <f>'入力シート1(共通)'!B77&amp;'入力シート1(共通)'!C77</f>
        <v/>
      </c>
    </row>
    <row r="78" spans="1:10" x14ac:dyDescent="0.2">
      <c r="A78" s="125">
        <v>73</v>
      </c>
      <c r="J78" s="125" t="str">
        <f>'入力シート1(共通)'!B78&amp;'入力シート1(共通)'!C78</f>
        <v/>
      </c>
    </row>
    <row r="79" spans="1:10" x14ac:dyDescent="0.2">
      <c r="A79" s="125">
        <v>74</v>
      </c>
      <c r="J79" s="125" t="str">
        <f>'入力シート1(共通)'!B79&amp;'入力シート1(共通)'!C79</f>
        <v/>
      </c>
    </row>
    <row r="80" spans="1:10" x14ac:dyDescent="0.2">
      <c r="A80" s="125">
        <v>75</v>
      </c>
      <c r="J80" s="125" t="str">
        <f>'入力シート1(共通)'!B80&amp;'入力シート1(共通)'!C80</f>
        <v/>
      </c>
    </row>
    <row r="81" spans="1:10" x14ac:dyDescent="0.2">
      <c r="A81" s="125">
        <v>76</v>
      </c>
      <c r="J81" s="125" t="str">
        <f>'入力シート1(共通)'!B81&amp;'入力シート1(共通)'!C81</f>
        <v/>
      </c>
    </row>
    <row r="82" spans="1:10" x14ac:dyDescent="0.2">
      <c r="A82" s="125">
        <v>77</v>
      </c>
      <c r="J82" s="125" t="str">
        <f>'入力シート1(共通)'!B82&amp;'入力シート1(共通)'!C82</f>
        <v/>
      </c>
    </row>
    <row r="83" spans="1:10" x14ac:dyDescent="0.2">
      <c r="A83" s="125">
        <v>78</v>
      </c>
      <c r="J83" s="125" t="str">
        <f>'入力シート1(共通)'!B83&amp;'入力シート1(共通)'!C83</f>
        <v/>
      </c>
    </row>
    <row r="84" spans="1:10" x14ac:dyDescent="0.2">
      <c r="A84" s="125">
        <v>79</v>
      </c>
      <c r="J84" s="125" t="str">
        <f>'入力シート1(共通)'!B84&amp;'入力シート1(共通)'!C84</f>
        <v/>
      </c>
    </row>
    <row r="85" spans="1:10" x14ac:dyDescent="0.2">
      <c r="A85" s="125">
        <v>80</v>
      </c>
      <c r="J85" s="125" t="str">
        <f>'入力シート1(共通)'!B85&amp;'入力シート1(共通)'!C85</f>
        <v/>
      </c>
    </row>
    <row r="86" spans="1:10" x14ac:dyDescent="0.2">
      <c r="A86" s="125">
        <v>81</v>
      </c>
      <c r="J86" s="125" t="str">
        <f>'入力シート1(共通)'!B86&amp;'入力シート1(共通)'!C86</f>
        <v/>
      </c>
    </row>
    <row r="87" spans="1:10" x14ac:dyDescent="0.2">
      <c r="A87" s="125">
        <v>82</v>
      </c>
      <c r="J87" s="125" t="str">
        <f>'入力シート1(共通)'!B87&amp;'入力シート1(共通)'!C87</f>
        <v/>
      </c>
    </row>
    <row r="88" spans="1:10" x14ac:dyDescent="0.2">
      <c r="A88" s="125">
        <v>83</v>
      </c>
      <c r="J88" s="125" t="str">
        <f>'入力シート1(共通)'!B88&amp;'入力シート1(共通)'!C88</f>
        <v/>
      </c>
    </row>
    <row r="89" spans="1:10" x14ac:dyDescent="0.2">
      <c r="A89" s="125">
        <v>84</v>
      </c>
      <c r="J89" s="125" t="str">
        <f>'入力シート1(共通)'!B89&amp;'入力シート1(共通)'!C89</f>
        <v/>
      </c>
    </row>
    <row r="90" spans="1:10" x14ac:dyDescent="0.2">
      <c r="A90" s="125">
        <v>85</v>
      </c>
      <c r="J90" s="125" t="str">
        <f>'入力シート1(共通)'!B90&amp;'入力シート1(共通)'!C90</f>
        <v/>
      </c>
    </row>
    <row r="91" spans="1:10" x14ac:dyDescent="0.2">
      <c r="A91" s="125">
        <v>86</v>
      </c>
      <c r="J91" s="125" t="str">
        <f>'入力シート1(共通)'!B91&amp;'入力シート1(共通)'!C91</f>
        <v/>
      </c>
    </row>
    <row r="92" spans="1:10" x14ac:dyDescent="0.2">
      <c r="A92" s="125">
        <v>87</v>
      </c>
      <c r="J92" s="125" t="str">
        <f>'入力シート1(共通)'!B92&amp;'入力シート1(共通)'!C92</f>
        <v/>
      </c>
    </row>
    <row r="93" spans="1:10" x14ac:dyDescent="0.2">
      <c r="A93" s="125">
        <v>88</v>
      </c>
      <c r="J93" s="125" t="str">
        <f>'入力シート1(共通)'!B93&amp;'入力シート1(共通)'!C93</f>
        <v/>
      </c>
    </row>
    <row r="94" spans="1:10" x14ac:dyDescent="0.2">
      <c r="A94" s="125">
        <v>89</v>
      </c>
      <c r="J94" s="125" t="str">
        <f>'入力シート1(共通)'!B94&amp;'入力シート1(共通)'!C94</f>
        <v/>
      </c>
    </row>
    <row r="95" spans="1:10" x14ac:dyDescent="0.2">
      <c r="A95" s="125">
        <v>90</v>
      </c>
      <c r="J95" s="125" t="str">
        <f>'入力シート1(共通)'!B95&amp;'入力シート1(共通)'!C95</f>
        <v/>
      </c>
    </row>
    <row r="96" spans="1:10" x14ac:dyDescent="0.2">
      <c r="A96" s="125">
        <v>91</v>
      </c>
      <c r="J96" s="125" t="str">
        <f>'入力シート1(共通)'!B96&amp;'入力シート1(共通)'!C96</f>
        <v/>
      </c>
    </row>
    <row r="97" spans="1:10" x14ac:dyDescent="0.2">
      <c r="A97" s="125">
        <v>92</v>
      </c>
      <c r="J97" s="125" t="str">
        <f>'入力シート1(共通)'!B97&amp;'入力シート1(共通)'!C97</f>
        <v/>
      </c>
    </row>
    <row r="98" spans="1:10" x14ac:dyDescent="0.2">
      <c r="A98" s="125">
        <v>93</v>
      </c>
      <c r="J98" s="125" t="str">
        <f>'入力シート1(共通)'!B98&amp;'入力シート1(共通)'!C98</f>
        <v/>
      </c>
    </row>
    <row r="99" spans="1:10" x14ac:dyDescent="0.2">
      <c r="A99" s="125">
        <v>94</v>
      </c>
      <c r="J99" s="125" t="str">
        <f>'入力シート1(共通)'!B99&amp;'入力シート1(共通)'!C99</f>
        <v/>
      </c>
    </row>
    <row r="100" spans="1:10" x14ac:dyDescent="0.2">
      <c r="A100" s="125">
        <v>95</v>
      </c>
      <c r="J100" s="125" t="str">
        <f>'入力シート1(共通)'!B100&amp;'入力シート1(共通)'!C100</f>
        <v/>
      </c>
    </row>
    <row r="101" spans="1:10" x14ac:dyDescent="0.2">
      <c r="A101" s="125">
        <v>96</v>
      </c>
      <c r="J101" s="125" t="str">
        <f>'入力シート1(共通)'!B101&amp;'入力シート1(共通)'!C101</f>
        <v/>
      </c>
    </row>
    <row r="102" spans="1:10" x14ac:dyDescent="0.2">
      <c r="A102" s="125">
        <v>97</v>
      </c>
      <c r="J102" s="125" t="str">
        <f>'入力シート1(共通)'!B102&amp;'入力シート1(共通)'!C102</f>
        <v/>
      </c>
    </row>
    <row r="103" spans="1:10" x14ac:dyDescent="0.2">
      <c r="A103" s="125">
        <v>98</v>
      </c>
      <c r="J103" s="125" t="str">
        <f>'入力シート1(共通)'!B103&amp;'入力シート1(共通)'!C103</f>
        <v/>
      </c>
    </row>
    <row r="104" spans="1:10" x14ac:dyDescent="0.2">
      <c r="A104" s="125">
        <v>99</v>
      </c>
      <c r="J104" s="125" t="str">
        <f>'入力シート1(共通)'!B104&amp;'入力シート1(共通)'!C104</f>
        <v/>
      </c>
    </row>
    <row r="105" spans="1:10" x14ac:dyDescent="0.2">
      <c r="A105" s="125">
        <v>100</v>
      </c>
      <c r="J105" s="125" t="str">
        <f>'入力シート1(共通)'!B105&amp;'入力シート1(共通)'!C105</f>
        <v/>
      </c>
    </row>
  </sheetData>
  <sheetProtection algorithmName="SHA-512" hashValue="SAyqgBI6e3dxFuWA6MoEU4tkJH7O9bGScSiI8ir5RMLf5E54QrMMXfu8w4PXoUdnoYlT8O+2TqJtBUAOYVBCaA==" saltValue="Y+bZrMVM8eYSRfBlpEVsfg==" spinCount="100000" sheet="1" objects="1" scenarios="1"/>
  <mergeCells count="1">
    <mergeCell ref="A4:A5"/>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2FCBB-1C89-4853-8A45-81936B33B454}">
  <sheetPr codeName="Sheet1">
    <tabColor rgb="FFFFFF00"/>
  </sheetPr>
  <dimension ref="A1:P94"/>
  <sheetViews>
    <sheetView showGridLines="0" showZeros="0" view="pageBreakPreview" zoomScaleNormal="100" zoomScaleSheetLayoutView="100" workbookViewId="0">
      <selection activeCell="M5" sqref="M5"/>
    </sheetView>
  </sheetViews>
  <sheetFormatPr defaultColWidth="8.8984375" defaultRowHeight="14" x14ac:dyDescent="0.2"/>
  <cols>
    <col min="1" max="12" width="8.8984375" style="24"/>
    <col min="13" max="13" width="13.3984375" style="24" customWidth="1"/>
    <col min="14" max="16384" width="8.8984375" style="24"/>
  </cols>
  <sheetData>
    <row r="1" spans="1:16" x14ac:dyDescent="0.2">
      <c r="A1" s="255"/>
      <c r="B1" s="255"/>
      <c r="C1" s="255"/>
      <c r="D1" s="255"/>
      <c r="E1" s="255"/>
      <c r="F1" s="255"/>
      <c r="G1" s="255"/>
      <c r="H1" s="255"/>
      <c r="I1" s="255"/>
      <c r="J1" s="255"/>
      <c r="K1" s="255"/>
    </row>
    <row r="2" spans="1:16" x14ac:dyDescent="0.2">
      <c r="A2" s="255"/>
      <c r="B2" s="255"/>
      <c r="C2" s="255"/>
      <c r="D2" s="255"/>
      <c r="E2" s="255"/>
      <c r="F2" s="255"/>
      <c r="G2" s="255"/>
      <c r="H2" s="255"/>
      <c r="I2" s="255"/>
      <c r="J2" s="255"/>
      <c r="K2" s="255"/>
    </row>
    <row r="3" spans="1:16" x14ac:dyDescent="0.2">
      <c r="A3" s="98" t="s">
        <v>95</v>
      </c>
      <c r="K3" s="75"/>
    </row>
    <row r="4" spans="1:16" ht="16.5" x14ac:dyDescent="0.2">
      <c r="A4" s="161"/>
      <c r="I4" s="172"/>
      <c r="J4" s="172"/>
      <c r="K4" s="173" t="s">
        <v>96</v>
      </c>
      <c r="M4" s="174" t="s">
        <v>97</v>
      </c>
    </row>
    <row r="5" spans="1:16" ht="16.5" x14ac:dyDescent="0.2">
      <c r="A5" s="162"/>
      <c r="M5" s="174"/>
    </row>
    <row r="6" spans="1:16" x14ac:dyDescent="0.2">
      <c r="A6" s="76" t="str">
        <f>'入力シート1(共通)'!C1</f>
        <v>株式会社○○</v>
      </c>
      <c r="B6" s="76"/>
      <c r="C6" s="76"/>
      <c r="D6" s="76"/>
    </row>
    <row r="7" spans="1:16" ht="14.15" customHeight="1" x14ac:dyDescent="0.2">
      <c r="A7" s="76" t="str">
        <f>'入力シート1(共通)'!C2</f>
        <v>代表者○○</v>
      </c>
      <c r="B7" s="76"/>
      <c r="C7" s="76"/>
      <c r="D7" s="76"/>
      <c r="E7" s="24" t="s">
        <v>98</v>
      </c>
    </row>
    <row r="8" spans="1:16" x14ac:dyDescent="0.2">
      <c r="A8" s="77"/>
      <c r="F8" s="64" t="s">
        <v>99</v>
      </c>
    </row>
    <row r="9" spans="1:16" x14ac:dyDescent="0.2">
      <c r="A9" s="77"/>
      <c r="F9" s="253" t="s">
        <v>47</v>
      </c>
      <c r="G9" s="253"/>
      <c r="H9" s="233" t="str">
        <f>IFERROR(VLOOKUP($M$5,'入力シート1(共通)'!$A$6:$S$105,2,FALSE),"")</f>
        <v/>
      </c>
      <c r="I9" s="163"/>
      <c r="J9" s="163"/>
      <c r="K9" s="163"/>
    </row>
    <row r="10" spans="1:16" x14ac:dyDescent="0.2">
      <c r="A10" s="77"/>
      <c r="F10" s="263" t="s">
        <v>10</v>
      </c>
      <c r="G10" s="263"/>
      <c r="H10" s="235" t="str">
        <f>IFERROR(VLOOKUP($M$5,'入力シート1(共通)'!$A$6:$S$105,3,FALSE),"")</f>
        <v/>
      </c>
      <c r="I10" s="163"/>
      <c r="J10" s="163"/>
      <c r="K10" s="163"/>
    </row>
    <row r="11" spans="1:16" x14ac:dyDescent="0.2">
      <c r="A11" s="77"/>
      <c r="F11" s="253" t="s">
        <v>11</v>
      </c>
      <c r="G11" s="253"/>
      <c r="H11" s="163" t="str">
        <f>IFERROR(VLOOKUP($M$5,'入力シート1(共通)'!$A$6:$S$105,6,FALSE),"")</f>
        <v/>
      </c>
      <c r="I11" s="163"/>
      <c r="J11" s="163"/>
      <c r="K11" s="163"/>
    </row>
    <row r="12" spans="1:16" x14ac:dyDescent="0.2">
      <c r="A12" s="77"/>
      <c r="F12" s="253" t="s">
        <v>100</v>
      </c>
      <c r="G12" s="253"/>
      <c r="H12" s="164" t="str">
        <f>IFERROR(VLOOKUP($M$5,'入力シート1(共通)'!$A$6:$S$105,7,FALSE),"")</f>
        <v/>
      </c>
      <c r="I12" s="164"/>
      <c r="J12" s="164"/>
      <c r="K12" s="164"/>
    </row>
    <row r="13" spans="1:16" ht="7.5" hidden="1" customHeight="1" x14ac:dyDescent="0.2">
      <c r="A13" s="77"/>
      <c r="F13" s="78"/>
      <c r="G13" s="78"/>
      <c r="H13" s="254" t="str">
        <f>IFERROR(VLOOKUP('１　申請書'!$M$5,'入力シート1(共通)'!$A$6:$S$105,8,FALSE),"")</f>
        <v/>
      </c>
      <c r="I13" s="254"/>
      <c r="J13" s="254"/>
      <c r="K13" s="254"/>
      <c r="P13" s="79"/>
    </row>
    <row r="14" spans="1:16" ht="7.5" customHeight="1" x14ac:dyDescent="0.2">
      <c r="A14" s="77"/>
    </row>
    <row r="15" spans="1:16" x14ac:dyDescent="0.2">
      <c r="A15" s="262" t="s">
        <v>101</v>
      </c>
      <c r="B15" s="262"/>
      <c r="C15" s="262"/>
      <c r="D15" s="262"/>
      <c r="E15" s="262"/>
      <c r="F15" s="262"/>
      <c r="G15" s="262"/>
      <c r="H15" s="262"/>
      <c r="I15" s="262"/>
      <c r="J15" s="262"/>
      <c r="K15" s="262"/>
    </row>
    <row r="16" spans="1:16" x14ac:dyDescent="0.2">
      <c r="A16" s="80"/>
    </row>
    <row r="17" spans="1:13" ht="15.65" customHeight="1" x14ac:dyDescent="0.2">
      <c r="A17" s="76" t="s">
        <v>102</v>
      </c>
      <c r="B17" s="81"/>
      <c r="C17" s="81"/>
      <c r="D17" s="81"/>
      <c r="E17" s="81"/>
      <c r="F17" s="81"/>
      <c r="G17" s="81"/>
      <c r="H17" s="81"/>
      <c r="I17" s="81"/>
      <c r="J17" s="81"/>
      <c r="K17" s="81"/>
    </row>
    <row r="18" spans="1:13" ht="15.65" customHeight="1" x14ac:dyDescent="0.2">
      <c r="A18" s="76"/>
      <c r="B18" s="81"/>
      <c r="C18" s="81"/>
      <c r="D18" s="81"/>
      <c r="E18" s="81"/>
      <c r="F18" s="81"/>
      <c r="G18" s="81"/>
      <c r="H18" s="81"/>
      <c r="I18" s="81"/>
      <c r="J18" s="81"/>
      <c r="K18" s="81"/>
    </row>
    <row r="19" spans="1:13" ht="15.65" customHeight="1" x14ac:dyDescent="0.2">
      <c r="A19" s="285" t="s">
        <v>103</v>
      </c>
      <c r="B19" s="285"/>
      <c r="C19" s="285"/>
      <c r="D19" s="285"/>
      <c r="E19" s="285"/>
      <c r="F19" s="285"/>
      <c r="G19" s="285"/>
      <c r="H19" s="285"/>
      <c r="I19" s="285"/>
      <c r="J19" s="285"/>
      <c r="K19" s="285"/>
    </row>
    <row r="21" spans="1:13" ht="19.5" customHeight="1" x14ac:dyDescent="0.2">
      <c r="A21" s="82" t="s">
        <v>104</v>
      </c>
      <c r="E21" s="304" t="str">
        <f>IFERROR(ROUNDDOWN((B30-(B30/E30/0.9))*0.7,0),"　")</f>
        <v>　</v>
      </c>
      <c r="F21" s="304"/>
      <c r="G21" s="304"/>
      <c r="H21" s="24" t="s">
        <v>105</v>
      </c>
      <c r="I21" s="257" t="s">
        <v>106</v>
      </c>
      <c r="J21" s="258"/>
      <c r="K21" s="53"/>
      <c r="M21" s="99"/>
    </row>
    <row r="22" spans="1:13" ht="19.5" hidden="1" customHeight="1" x14ac:dyDescent="0.2">
      <c r="A22" s="82" t="s">
        <v>107</v>
      </c>
      <c r="E22" s="304" t="str">
        <f>IFERROR(ROUNDDOWN((B30-(B30/E30/0.9))*0.1,0),"　")</f>
        <v>　</v>
      </c>
      <c r="F22" s="304"/>
      <c r="G22" s="304"/>
      <c r="H22" s="24" t="s">
        <v>105</v>
      </c>
      <c r="I22" s="142"/>
      <c r="J22" s="142"/>
    </row>
    <row r="23" spans="1:13" ht="19.5" customHeight="1" x14ac:dyDescent="0.2">
      <c r="A23" s="24" t="s">
        <v>108</v>
      </c>
      <c r="J23" s="83"/>
    </row>
    <row r="24" spans="1:13" x14ac:dyDescent="0.2">
      <c r="J24" s="83"/>
    </row>
    <row r="25" spans="1:13" x14ac:dyDescent="0.2">
      <c r="A25" s="84" t="s">
        <v>109</v>
      </c>
    </row>
    <row r="26" spans="1:13" x14ac:dyDescent="0.2">
      <c r="A26" s="22" t="s">
        <v>110</v>
      </c>
      <c r="D26" s="85"/>
    </row>
    <row r="27" spans="1:13" ht="7.5" customHeight="1" thickBot="1" x14ac:dyDescent="0.25">
      <c r="B27" s="86"/>
      <c r="C27" s="86"/>
    </row>
    <row r="28" spans="1:13" x14ac:dyDescent="0.2">
      <c r="B28" s="292" t="s">
        <v>111</v>
      </c>
      <c r="C28" s="293"/>
      <c r="D28" s="294"/>
      <c r="E28" s="298" t="s">
        <v>112</v>
      </c>
      <c r="F28" s="299"/>
      <c r="G28" s="300"/>
      <c r="I28" s="24" t="s">
        <v>113</v>
      </c>
    </row>
    <row r="29" spans="1:13" x14ac:dyDescent="0.2">
      <c r="B29" s="295"/>
      <c r="C29" s="296"/>
      <c r="D29" s="297"/>
      <c r="E29" s="301"/>
      <c r="F29" s="302"/>
      <c r="G29" s="303"/>
    </row>
    <row r="30" spans="1:13" ht="21" customHeight="1" thickBot="1" x14ac:dyDescent="0.25">
      <c r="B30" s="286" t="str">
        <f>IFERROR(VLOOKUP($M$5,'入力シート1(共通)'!$A$6:$S$105,13,FALSE),"")</f>
        <v/>
      </c>
      <c r="C30" s="287"/>
      <c r="D30" s="288"/>
      <c r="E30" s="289">
        <v>1.4</v>
      </c>
      <c r="F30" s="290"/>
      <c r="G30" s="291"/>
    </row>
    <row r="31" spans="1:13" ht="5.5" customHeight="1" x14ac:dyDescent="0.2">
      <c r="B31" s="84"/>
      <c r="C31" s="85"/>
      <c r="D31" s="85"/>
      <c r="E31" s="299"/>
      <c r="F31" s="299"/>
      <c r="G31" s="299"/>
    </row>
    <row r="32" spans="1:13" ht="3" customHeight="1" x14ac:dyDescent="0.2"/>
    <row r="33" spans="1:11" x14ac:dyDescent="0.2">
      <c r="A33" s="82" t="s">
        <v>114</v>
      </c>
      <c r="I33" s="257" t="s">
        <v>106</v>
      </c>
      <c r="J33" s="258"/>
      <c r="K33" s="53"/>
    </row>
    <row r="34" spans="1:11" ht="2.5" customHeight="1" x14ac:dyDescent="0.2">
      <c r="A34" s="87"/>
      <c r="J34" s="83"/>
    </row>
    <row r="35" spans="1:11" x14ac:dyDescent="0.2">
      <c r="A35" s="24" t="s">
        <v>115</v>
      </c>
    </row>
    <row r="36" spans="1:11" x14ac:dyDescent="0.2">
      <c r="A36" s="88" t="s">
        <v>116</v>
      </c>
    </row>
    <row r="37" spans="1:11" ht="5.15" customHeight="1" x14ac:dyDescent="0.2">
      <c r="A37" s="22"/>
    </row>
    <row r="38" spans="1:11" x14ac:dyDescent="0.2">
      <c r="A38" s="22" t="s">
        <v>117</v>
      </c>
    </row>
    <row r="39" spans="1:11" ht="7" customHeight="1" x14ac:dyDescent="0.2">
      <c r="A39" s="22"/>
    </row>
    <row r="40" spans="1:11" x14ac:dyDescent="0.2">
      <c r="A40" s="22" t="s">
        <v>118</v>
      </c>
    </row>
    <row r="41" spans="1:11" ht="5.15" customHeight="1" thickBot="1" x14ac:dyDescent="0.25">
      <c r="A41" s="52"/>
      <c r="B41" s="52"/>
      <c r="C41" s="52"/>
      <c r="D41" s="52"/>
      <c r="E41" s="52"/>
      <c r="F41" s="52"/>
      <c r="G41" s="52"/>
      <c r="H41" s="52"/>
      <c r="I41" s="52"/>
      <c r="J41" s="52"/>
      <c r="K41" s="52"/>
    </row>
    <row r="42" spans="1:11" ht="14.5" thickBot="1" x14ac:dyDescent="0.25">
      <c r="A42" s="52"/>
      <c r="B42" s="274" t="s">
        <v>119</v>
      </c>
      <c r="C42" s="275"/>
      <c r="D42" s="275"/>
      <c r="E42" s="275"/>
      <c r="F42" s="275"/>
      <c r="G42" s="275"/>
      <c r="H42" s="275"/>
      <c r="I42" s="275"/>
      <c r="J42" s="276"/>
      <c r="K42" s="52"/>
    </row>
    <row r="43" spans="1:11" ht="20.149999999999999" customHeight="1" thickBot="1" x14ac:dyDescent="0.25">
      <c r="A43" s="52"/>
      <c r="B43" s="277" t="s">
        <v>120</v>
      </c>
      <c r="C43" s="278"/>
      <c r="D43" s="278"/>
      <c r="E43" s="278"/>
      <c r="F43" s="279"/>
      <c r="G43" s="104"/>
      <c r="H43" s="105"/>
      <c r="I43" s="105"/>
      <c r="J43" s="106"/>
      <c r="K43" s="52"/>
    </row>
    <row r="44" spans="1:11" x14ac:dyDescent="0.2">
      <c r="A44" s="52"/>
      <c r="B44" s="259" t="s">
        <v>121</v>
      </c>
      <c r="C44" s="260"/>
      <c r="D44" s="260"/>
      <c r="E44" s="260"/>
      <c r="F44" s="260"/>
      <c r="G44" s="260"/>
      <c r="H44" s="260"/>
      <c r="I44" s="260"/>
      <c r="J44" s="261"/>
      <c r="K44" s="52"/>
    </row>
    <row r="45" spans="1:11" x14ac:dyDescent="0.2">
      <c r="A45" s="52"/>
      <c r="B45" s="305"/>
      <c r="C45" s="306"/>
      <c r="D45" s="306"/>
      <c r="E45" s="306"/>
      <c r="F45" s="54" t="s">
        <v>122</v>
      </c>
      <c r="G45" s="70"/>
      <c r="H45" s="70"/>
      <c r="I45" s="70"/>
      <c r="J45" s="55"/>
      <c r="K45" s="52"/>
    </row>
    <row r="46" spans="1:11" ht="14.5" thickBot="1" x14ac:dyDescent="0.25">
      <c r="A46" s="52"/>
      <c r="B46" s="307"/>
      <c r="C46" s="308"/>
      <c r="D46" s="308"/>
      <c r="E46" s="308"/>
      <c r="F46" s="71" t="s">
        <v>123</v>
      </c>
      <c r="G46" s="71"/>
      <c r="H46" s="71"/>
      <c r="I46" s="71"/>
      <c r="J46" s="56"/>
      <c r="K46" s="52"/>
    </row>
    <row r="47" spans="1:11" ht="20.149999999999999" customHeight="1" thickBot="1" x14ac:dyDescent="0.25">
      <c r="A47" s="52"/>
      <c r="B47" s="277" t="s">
        <v>124</v>
      </c>
      <c r="C47" s="278"/>
      <c r="D47" s="278"/>
      <c r="E47" s="278"/>
      <c r="F47" s="278"/>
      <c r="G47" s="279"/>
      <c r="H47" s="107"/>
      <c r="I47" s="105"/>
      <c r="J47" s="106"/>
      <c r="K47" s="52"/>
    </row>
    <row r="48" spans="1:11" ht="20.149999999999999" customHeight="1" thickBot="1" x14ac:dyDescent="0.25">
      <c r="A48" s="52"/>
      <c r="B48" s="280" t="s">
        <v>125</v>
      </c>
      <c r="C48" s="281"/>
      <c r="D48" s="282"/>
      <c r="E48" s="283"/>
      <c r="F48" s="283"/>
      <c r="G48" s="283"/>
      <c r="H48" s="283"/>
      <c r="I48" s="283"/>
      <c r="J48" s="284"/>
      <c r="K48" s="52"/>
    </row>
    <row r="49" spans="1:11" x14ac:dyDescent="0.2">
      <c r="A49" s="52"/>
      <c r="B49" s="72" t="s">
        <v>126</v>
      </c>
      <c r="C49" s="73"/>
      <c r="D49" s="73"/>
      <c r="E49" s="73"/>
      <c r="F49" s="73"/>
      <c r="G49" s="73"/>
      <c r="H49" s="310"/>
      <c r="I49" s="311"/>
      <c r="J49" s="312"/>
      <c r="K49" s="52"/>
    </row>
    <row r="50" spans="1:11" ht="14.5" thickBot="1" x14ac:dyDescent="0.25">
      <c r="A50" s="52"/>
      <c r="B50" s="69" t="s">
        <v>127</v>
      </c>
      <c r="C50" s="70"/>
      <c r="D50" s="70"/>
      <c r="E50" s="70"/>
      <c r="F50" s="70"/>
      <c r="G50" s="70"/>
      <c r="H50" s="313"/>
      <c r="I50" s="314"/>
      <c r="J50" s="315"/>
      <c r="K50" s="52"/>
    </row>
    <row r="51" spans="1:11" x14ac:dyDescent="0.2">
      <c r="A51" s="52"/>
      <c r="B51" s="316" t="s">
        <v>128</v>
      </c>
      <c r="C51" s="317"/>
      <c r="D51" s="57" t="s">
        <v>129</v>
      </c>
      <c r="E51" s="58"/>
      <c r="F51" s="58"/>
      <c r="G51" s="58"/>
      <c r="H51" s="58"/>
      <c r="I51" s="58"/>
      <c r="J51" s="59"/>
      <c r="K51" s="52"/>
    </row>
    <row r="52" spans="1:11" ht="20.149999999999999" customHeight="1" thickBot="1" x14ac:dyDescent="0.25">
      <c r="A52" s="52"/>
      <c r="B52" s="318"/>
      <c r="C52" s="319"/>
      <c r="D52" s="108"/>
      <c r="E52" s="109"/>
      <c r="F52" s="109"/>
      <c r="G52" s="109"/>
      <c r="H52" s="109"/>
      <c r="I52" s="109"/>
      <c r="J52" s="110"/>
      <c r="K52" s="52"/>
    </row>
    <row r="53" spans="1:11" x14ac:dyDescent="0.2">
      <c r="A53" s="52"/>
      <c r="B53" s="264" t="s">
        <v>130</v>
      </c>
      <c r="C53" s="265"/>
      <c r="D53" s="60" t="s">
        <v>131</v>
      </c>
      <c r="E53" s="323"/>
      <c r="F53" s="324"/>
      <c r="G53" s="324"/>
      <c r="H53" s="324"/>
      <c r="I53" s="324"/>
      <c r="J53" s="325"/>
      <c r="K53" s="52"/>
    </row>
    <row r="54" spans="1:11" ht="25" customHeight="1" thickBot="1" x14ac:dyDescent="0.25">
      <c r="A54" s="52"/>
      <c r="B54" s="266"/>
      <c r="C54" s="267"/>
      <c r="D54" s="61" t="s">
        <v>132</v>
      </c>
      <c r="E54" s="320"/>
      <c r="F54" s="321"/>
      <c r="G54" s="321"/>
      <c r="H54" s="321"/>
      <c r="I54" s="321"/>
      <c r="J54" s="322"/>
      <c r="K54" s="52"/>
    </row>
    <row r="55" spans="1:11" ht="14.5" thickBot="1" x14ac:dyDescent="0.25">
      <c r="A55" s="52"/>
      <c r="B55" s="101" t="s">
        <v>133</v>
      </c>
      <c r="C55" s="102"/>
      <c r="D55" s="102"/>
      <c r="E55" s="102"/>
      <c r="F55" s="102"/>
      <c r="G55" s="102"/>
      <c r="H55" s="102"/>
      <c r="I55" s="102"/>
      <c r="J55" s="103"/>
      <c r="K55" s="52"/>
    </row>
    <row r="56" spans="1:11" ht="25" customHeight="1" x14ac:dyDescent="0.2">
      <c r="A56" s="52"/>
      <c r="B56" s="62" t="s">
        <v>134</v>
      </c>
      <c r="C56" s="111"/>
      <c r="D56" s="112"/>
      <c r="E56" s="113"/>
      <c r="F56" s="113"/>
      <c r="G56" s="113"/>
      <c r="H56" s="113"/>
      <c r="I56" s="113"/>
      <c r="J56" s="114"/>
      <c r="K56" s="52"/>
    </row>
    <row r="57" spans="1:11" ht="25" customHeight="1" thickBot="1" x14ac:dyDescent="0.25">
      <c r="A57" s="52"/>
      <c r="B57" s="63" t="s">
        <v>135</v>
      </c>
      <c r="C57" s="115"/>
      <c r="D57" s="116"/>
      <c r="E57" s="109"/>
      <c r="F57" s="109"/>
      <c r="G57" s="109"/>
      <c r="H57" s="109"/>
      <c r="I57" s="109"/>
      <c r="J57" s="117"/>
      <c r="K57" s="52"/>
    </row>
    <row r="58" spans="1:11" x14ac:dyDescent="0.2">
      <c r="A58" s="52"/>
      <c r="B58" s="264" t="s">
        <v>130</v>
      </c>
      <c r="C58" s="265"/>
      <c r="D58" s="60" t="s">
        <v>131</v>
      </c>
      <c r="E58" s="268"/>
      <c r="F58" s="269"/>
      <c r="G58" s="269"/>
      <c r="H58" s="269"/>
      <c r="I58" s="269"/>
      <c r="J58" s="270"/>
      <c r="K58" s="52"/>
    </row>
    <row r="59" spans="1:11" ht="25" customHeight="1" thickBot="1" x14ac:dyDescent="0.25">
      <c r="A59" s="52"/>
      <c r="B59" s="266"/>
      <c r="C59" s="267"/>
      <c r="D59" s="61" t="s">
        <v>132</v>
      </c>
      <c r="E59" s="271"/>
      <c r="F59" s="272"/>
      <c r="G59" s="272"/>
      <c r="H59" s="272"/>
      <c r="I59" s="272"/>
      <c r="J59" s="273"/>
      <c r="K59" s="52"/>
    </row>
    <row r="60" spans="1:11" x14ac:dyDescent="0.2">
      <c r="A60" s="23" t="s">
        <v>95</v>
      </c>
    </row>
    <row r="62" spans="1:11" x14ac:dyDescent="0.2">
      <c r="A62" s="82" t="s">
        <v>136</v>
      </c>
      <c r="G62" s="89"/>
      <c r="H62" s="89"/>
      <c r="I62" s="257" t="s">
        <v>137</v>
      </c>
      <c r="J62" s="258"/>
      <c r="K62" s="53"/>
    </row>
    <row r="63" spans="1:11" x14ac:dyDescent="0.2">
      <c r="A63" s="24" t="s">
        <v>138</v>
      </c>
      <c r="I63" s="309" t="s">
        <v>139</v>
      </c>
      <c r="J63" s="309"/>
      <c r="K63" s="53"/>
    </row>
    <row r="64" spans="1:11" x14ac:dyDescent="0.2">
      <c r="I64" s="309" t="s">
        <v>140</v>
      </c>
      <c r="J64" s="309"/>
      <c r="K64" s="53"/>
    </row>
    <row r="65" spans="1:11" x14ac:dyDescent="0.2">
      <c r="I65" s="309" t="s">
        <v>141</v>
      </c>
      <c r="J65" s="309"/>
      <c r="K65" s="53"/>
    </row>
    <row r="67" spans="1:11" x14ac:dyDescent="0.2">
      <c r="A67" s="82" t="s">
        <v>142</v>
      </c>
    </row>
    <row r="69" spans="1:11" x14ac:dyDescent="0.2">
      <c r="A69" s="24" t="s">
        <v>143</v>
      </c>
      <c r="I69" s="257" t="s">
        <v>137</v>
      </c>
      <c r="J69" s="258"/>
      <c r="K69" s="53"/>
    </row>
    <row r="70" spans="1:11" x14ac:dyDescent="0.2">
      <c r="A70" s="90" t="s">
        <v>144</v>
      </c>
    </row>
    <row r="72" spans="1:11" x14ac:dyDescent="0.2">
      <c r="A72" s="83" t="s">
        <v>145</v>
      </c>
    </row>
    <row r="73" spans="1:11" x14ac:dyDescent="0.2">
      <c r="A73" s="326" t="str">
        <f>IFERROR(VLOOKUP($M$5,'入力シート1(共通)'!$A$6:$S$105,14,FALSE),"")</f>
        <v/>
      </c>
      <c r="B73" s="256" t="s">
        <v>146</v>
      </c>
      <c r="C73" s="256"/>
      <c r="D73" s="256"/>
      <c r="E73" s="256"/>
      <c r="F73" s="256"/>
      <c r="G73" s="256"/>
      <c r="H73" s="256"/>
      <c r="I73" s="256"/>
      <c r="J73" s="256"/>
      <c r="K73" s="256"/>
    </row>
    <row r="74" spans="1:11" x14ac:dyDescent="0.2">
      <c r="A74" s="326"/>
      <c r="B74" s="256"/>
      <c r="C74" s="256"/>
      <c r="D74" s="256"/>
      <c r="E74" s="256"/>
      <c r="F74" s="256"/>
      <c r="G74" s="256"/>
      <c r="H74" s="256"/>
      <c r="I74" s="256"/>
      <c r="J74" s="256"/>
      <c r="K74" s="256"/>
    </row>
    <row r="75" spans="1:11" x14ac:dyDescent="0.2">
      <c r="A75" s="143"/>
      <c r="B75" s="22"/>
      <c r="C75" s="22"/>
      <c r="D75" s="22"/>
      <c r="E75" s="22"/>
      <c r="F75" s="22"/>
      <c r="G75" s="22"/>
      <c r="H75" s="22"/>
      <c r="I75" s="22"/>
      <c r="J75" s="22"/>
      <c r="K75" s="22"/>
    </row>
    <row r="76" spans="1:11" x14ac:dyDescent="0.2">
      <c r="A76" s="327" t="str">
        <f>IFERROR(VLOOKUP($M$5,'入力シート1(共通)'!$A$6:$S$105,15,FALSE),"")</f>
        <v/>
      </c>
      <c r="B76" s="256" t="s">
        <v>147</v>
      </c>
      <c r="C76" s="256"/>
      <c r="D76" s="256"/>
      <c r="E76" s="256"/>
      <c r="F76" s="256"/>
      <c r="G76" s="256"/>
      <c r="H76" s="256"/>
      <c r="I76" s="256"/>
      <c r="J76" s="256"/>
      <c r="K76" s="256"/>
    </row>
    <row r="77" spans="1:11" x14ac:dyDescent="0.2">
      <c r="A77" s="328"/>
      <c r="B77" s="256"/>
      <c r="C77" s="256"/>
      <c r="D77" s="256"/>
      <c r="E77" s="256"/>
      <c r="F77" s="256"/>
      <c r="G77" s="256"/>
      <c r="H77" s="256"/>
      <c r="I77" s="256"/>
      <c r="J77" s="256"/>
      <c r="K77" s="256"/>
    </row>
    <row r="78" spans="1:11" x14ac:dyDescent="0.2">
      <c r="A78" s="144"/>
      <c r="B78" s="22"/>
      <c r="C78" s="22"/>
      <c r="D78" s="22"/>
      <c r="E78" s="22"/>
      <c r="F78" s="22"/>
      <c r="G78" s="22"/>
      <c r="H78" s="22"/>
      <c r="I78" s="22"/>
      <c r="J78" s="22"/>
      <c r="K78" s="22"/>
    </row>
    <row r="79" spans="1:11" x14ac:dyDescent="0.2">
      <c r="A79" s="327" t="str">
        <f>IFERROR(VLOOKUP($M$5,'入力シート1(共通)'!$A$6:$S$105,16,FALSE),"")</f>
        <v/>
      </c>
      <c r="B79" s="329" t="s">
        <v>148</v>
      </c>
      <c r="C79" s="329"/>
      <c r="D79" s="329"/>
      <c r="E79" s="329"/>
      <c r="F79" s="329"/>
      <c r="G79" s="329"/>
      <c r="H79" s="329"/>
      <c r="I79" s="329"/>
      <c r="J79" s="329"/>
      <c r="K79" s="329"/>
    </row>
    <row r="80" spans="1:11" x14ac:dyDescent="0.2">
      <c r="A80" s="328"/>
      <c r="B80" s="329"/>
      <c r="C80" s="329"/>
      <c r="D80" s="329"/>
      <c r="E80" s="329"/>
      <c r="F80" s="329"/>
      <c r="G80" s="329"/>
      <c r="H80" s="329"/>
      <c r="I80" s="329"/>
      <c r="J80" s="329"/>
      <c r="K80" s="329"/>
    </row>
    <row r="81" spans="1:11" x14ac:dyDescent="0.2">
      <c r="A81" s="144"/>
      <c r="B81" s="22"/>
      <c r="C81" s="22"/>
      <c r="D81" s="22"/>
      <c r="E81" s="22"/>
      <c r="F81" s="22"/>
      <c r="G81" s="22"/>
      <c r="H81" s="22"/>
      <c r="I81" s="22"/>
      <c r="J81" s="22"/>
      <c r="K81" s="22"/>
    </row>
    <row r="82" spans="1:11" x14ac:dyDescent="0.2">
      <c r="A82" s="144"/>
      <c r="B82" s="22" t="s">
        <v>149</v>
      </c>
      <c r="C82" s="22"/>
      <c r="D82" s="22"/>
      <c r="E82" s="22"/>
      <c r="F82" s="22"/>
      <c r="G82" s="22"/>
      <c r="H82" s="22"/>
      <c r="I82" s="22"/>
      <c r="J82" s="22"/>
      <c r="K82" s="22"/>
    </row>
    <row r="83" spans="1:11" ht="5.15" customHeight="1" x14ac:dyDescent="0.2">
      <c r="A83" s="144"/>
      <c r="B83" s="22"/>
      <c r="C83" s="22"/>
      <c r="D83" s="22"/>
      <c r="E83" s="22"/>
      <c r="F83" s="22"/>
      <c r="G83" s="22"/>
      <c r="H83" s="22"/>
      <c r="I83" s="22"/>
      <c r="J83" s="22"/>
      <c r="K83" s="22"/>
    </row>
    <row r="84" spans="1:11" x14ac:dyDescent="0.2">
      <c r="A84" s="327" t="str">
        <f>IFERROR(VLOOKUP($M$5,'入力シート1(共通)'!$A$6:$S$105,17,FALSE),"")</f>
        <v/>
      </c>
      <c r="B84" s="256" t="s">
        <v>150</v>
      </c>
      <c r="C84" s="256"/>
      <c r="D84" s="256"/>
      <c r="E84" s="256"/>
      <c r="F84" s="256"/>
      <c r="G84" s="256"/>
      <c r="H84" s="256"/>
      <c r="I84" s="256"/>
      <c r="J84" s="256"/>
      <c r="K84" s="256"/>
    </row>
    <row r="85" spans="1:11" x14ac:dyDescent="0.2">
      <c r="A85" s="328"/>
      <c r="B85" s="256"/>
      <c r="C85" s="256"/>
      <c r="D85" s="256"/>
      <c r="E85" s="256"/>
      <c r="F85" s="256"/>
      <c r="G85" s="256"/>
      <c r="H85" s="256"/>
      <c r="I85" s="256"/>
      <c r="J85" s="256"/>
      <c r="K85" s="256"/>
    </row>
    <row r="86" spans="1:11" ht="5.15" customHeight="1" x14ac:dyDescent="0.2">
      <c r="A86" s="144"/>
      <c r="B86" s="22"/>
      <c r="C86" s="22"/>
      <c r="D86" s="22"/>
      <c r="E86" s="22"/>
      <c r="F86" s="22"/>
      <c r="G86" s="22"/>
      <c r="H86" s="22"/>
      <c r="I86" s="22"/>
      <c r="J86" s="22"/>
      <c r="K86" s="22"/>
    </row>
    <row r="87" spans="1:11" x14ac:dyDescent="0.2">
      <c r="A87" s="327" t="str">
        <f>IFERROR(VLOOKUP($M$5,'入力シート1(共通)'!$A$6:$S$105,18,FALSE),"")</f>
        <v/>
      </c>
      <c r="B87" s="256" t="s">
        <v>151</v>
      </c>
      <c r="C87" s="256"/>
      <c r="D87" s="256"/>
      <c r="E87" s="256"/>
      <c r="F87" s="256"/>
      <c r="G87" s="256"/>
      <c r="H87" s="256"/>
      <c r="I87" s="256"/>
      <c r="J87" s="256"/>
      <c r="K87" s="256"/>
    </row>
    <row r="88" spans="1:11" x14ac:dyDescent="0.2">
      <c r="A88" s="328"/>
      <c r="B88" s="256"/>
      <c r="C88" s="256"/>
      <c r="D88" s="256"/>
      <c r="E88" s="256"/>
      <c r="F88" s="256"/>
      <c r="G88" s="256"/>
      <c r="H88" s="256"/>
      <c r="I88" s="256"/>
      <c r="J88" s="256"/>
      <c r="K88" s="256"/>
    </row>
    <row r="89" spans="1:11" ht="13" customHeight="1" x14ac:dyDescent="0.2">
      <c r="A89" s="144"/>
    </row>
    <row r="90" spans="1:11" x14ac:dyDescent="0.2">
      <c r="A90" s="326" t="str">
        <f>IFERROR(VLOOKUP($M$5,'入力シート1(共通)'!$A$6:$S$105,19,FALSE),"")</f>
        <v/>
      </c>
      <c r="B90" s="256" t="s">
        <v>152</v>
      </c>
      <c r="C90" s="256"/>
      <c r="D90" s="256"/>
      <c r="E90" s="256"/>
      <c r="F90" s="256"/>
      <c r="G90" s="256"/>
      <c r="H90" s="256"/>
      <c r="I90" s="256"/>
      <c r="J90" s="256"/>
      <c r="K90" s="256"/>
    </row>
    <row r="91" spans="1:11" x14ac:dyDescent="0.2">
      <c r="A91" s="326"/>
      <c r="B91" s="256"/>
      <c r="C91" s="256"/>
      <c r="D91" s="256"/>
      <c r="E91" s="256"/>
      <c r="F91" s="256"/>
      <c r="G91" s="256"/>
      <c r="H91" s="256"/>
      <c r="I91" s="256"/>
      <c r="J91" s="256"/>
      <c r="K91" s="256"/>
    </row>
    <row r="92" spans="1:11" x14ac:dyDescent="0.2">
      <c r="A92" s="100"/>
      <c r="B92" s="26"/>
      <c r="C92" s="26"/>
      <c r="D92" s="26"/>
      <c r="E92" s="26"/>
      <c r="F92" s="26"/>
      <c r="G92" s="26"/>
      <c r="H92" s="26"/>
      <c r="I92" s="26"/>
      <c r="J92" s="26"/>
      <c r="K92" s="26"/>
    </row>
    <row r="93" spans="1:11" x14ac:dyDescent="0.2">
      <c r="C93" s="145"/>
      <c r="D93" s="145"/>
      <c r="E93" s="145"/>
      <c r="F93" s="145"/>
    </row>
    <row r="94" spans="1:11" x14ac:dyDescent="0.2">
      <c r="A94" s="22" t="s">
        <v>153</v>
      </c>
      <c r="C94" s="146"/>
      <c r="D94" s="146"/>
      <c r="E94" s="146"/>
      <c r="F94" s="146"/>
    </row>
  </sheetData>
  <sheetProtection selectLockedCells="1"/>
  <mergeCells count="49">
    <mergeCell ref="A90:A91"/>
    <mergeCell ref="B90:K91"/>
    <mergeCell ref="B73:K74"/>
    <mergeCell ref="I69:J69"/>
    <mergeCell ref="A73:A74"/>
    <mergeCell ref="B87:K88"/>
    <mergeCell ref="A76:A77"/>
    <mergeCell ref="A79:A80"/>
    <mergeCell ref="A84:A85"/>
    <mergeCell ref="A87:A88"/>
    <mergeCell ref="B79:K80"/>
    <mergeCell ref="B76:K77"/>
    <mergeCell ref="I63:J63"/>
    <mergeCell ref="I65:J65"/>
    <mergeCell ref="I64:J64"/>
    <mergeCell ref="H49:J50"/>
    <mergeCell ref="B53:C54"/>
    <mergeCell ref="B51:C52"/>
    <mergeCell ref="E54:J54"/>
    <mergeCell ref="E53:J53"/>
    <mergeCell ref="B48:C48"/>
    <mergeCell ref="D48:J48"/>
    <mergeCell ref="A19:K19"/>
    <mergeCell ref="B30:D30"/>
    <mergeCell ref="E30:G30"/>
    <mergeCell ref="B28:D29"/>
    <mergeCell ref="E28:G29"/>
    <mergeCell ref="E21:G21"/>
    <mergeCell ref="I21:J21"/>
    <mergeCell ref="E22:G22"/>
    <mergeCell ref="E31:G31"/>
    <mergeCell ref="B43:F43"/>
    <mergeCell ref="B45:E46"/>
    <mergeCell ref="F9:G9"/>
    <mergeCell ref="H13:K13"/>
    <mergeCell ref="A1:K2"/>
    <mergeCell ref="B84:K85"/>
    <mergeCell ref="I62:J62"/>
    <mergeCell ref="B44:J44"/>
    <mergeCell ref="A15:K15"/>
    <mergeCell ref="F10:G10"/>
    <mergeCell ref="F11:G11"/>
    <mergeCell ref="F12:G12"/>
    <mergeCell ref="I33:J33"/>
    <mergeCell ref="B58:C59"/>
    <mergeCell ref="E58:J58"/>
    <mergeCell ref="E59:J59"/>
    <mergeCell ref="B42:J42"/>
    <mergeCell ref="B47:G47"/>
  </mergeCells>
  <phoneticPr fontId="2"/>
  <pageMargins left="0.70866141732283472" right="0.70866141732283472" top="0.74803149606299213" bottom="0.74803149606299213" header="0.31496062992125984" footer="0.31496062992125984"/>
  <pageSetup paperSize="9" scale="96" orientation="portrait" cellComments="asDisplayed" r:id="rId1"/>
  <rowBreaks count="1" manualBreakCount="1">
    <brk id="59" min="2" max="1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CC089-C469-4FD9-BEFF-6BDE6FE81B88}">
          <x14:formula1>
            <xm:f>'入力シート1(共通)'!$A$6:$A$105</xm:f>
          </x14:formula1>
          <xm:sqref>M5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BB05A-AF48-45A2-9661-AE106EC1569C}">
  <sheetPr codeName="Sheet21">
    <tabColor rgb="FFFFFF00"/>
  </sheetPr>
  <dimension ref="A2:AH44"/>
  <sheetViews>
    <sheetView showGridLines="0" showZeros="0" view="pageBreakPreview" zoomScale="40" zoomScaleNormal="70" zoomScaleSheetLayoutView="40" workbookViewId="0">
      <selection activeCell="E7" sqref="E7"/>
    </sheetView>
  </sheetViews>
  <sheetFormatPr defaultColWidth="9.09765625" defaultRowHeight="14" x14ac:dyDescent="0.2"/>
  <cols>
    <col min="1" max="1" width="8.3984375" style="32" customWidth="1"/>
    <col min="2" max="2" width="12.296875" style="32" customWidth="1"/>
    <col min="3" max="3" width="9.69921875" style="32" customWidth="1"/>
    <col min="4" max="4" width="31" style="32" customWidth="1"/>
    <col min="5" max="5" width="33.3984375" style="32" customWidth="1"/>
    <col min="6" max="6" width="16.8984375" style="32" customWidth="1"/>
    <col min="7" max="9" width="25" style="32" customWidth="1"/>
    <col min="10" max="10" width="5.09765625" style="32" customWidth="1"/>
    <col min="11" max="13" width="9.09765625" style="32"/>
    <col min="14" max="14" width="9.09765625" style="32" customWidth="1"/>
    <col min="15" max="16384" width="9.09765625" style="32"/>
  </cols>
  <sheetData>
    <row r="2" spans="1:11" ht="33" customHeight="1" x14ac:dyDescent="0.2">
      <c r="A2" s="30" t="s">
        <v>154</v>
      </c>
      <c r="B2" s="31"/>
      <c r="C2" s="31"/>
    </row>
    <row r="3" spans="1:11" ht="43.5" customHeight="1" x14ac:dyDescent="0.2">
      <c r="B3" s="337" t="s">
        <v>155</v>
      </c>
      <c r="C3" s="337"/>
      <c r="D3" s="337"/>
      <c r="E3" s="337"/>
      <c r="F3" s="337"/>
      <c r="G3" s="337"/>
      <c r="H3" s="337"/>
      <c r="I3" s="337"/>
    </row>
    <row r="4" spans="1:11" ht="18" customHeight="1" x14ac:dyDescent="0.2">
      <c r="B4" s="33"/>
      <c r="C4" s="33"/>
      <c r="D4" s="33"/>
      <c r="E4" s="33"/>
      <c r="F4" s="33"/>
      <c r="G4" s="33"/>
      <c r="H4" s="33"/>
      <c r="I4" s="33"/>
    </row>
    <row r="5" spans="1:11" ht="31.5" customHeight="1" x14ac:dyDescent="0.2">
      <c r="B5" s="33"/>
      <c r="C5" s="33"/>
      <c r="D5" s="33"/>
      <c r="E5" s="33"/>
      <c r="F5" s="33"/>
      <c r="G5" s="34" t="s">
        <v>156</v>
      </c>
      <c r="H5" s="34" t="s">
        <v>157</v>
      </c>
      <c r="I5" s="34" t="s">
        <v>158</v>
      </c>
    </row>
    <row r="6" spans="1:11" ht="42.75" customHeight="1" x14ac:dyDescent="0.4">
      <c r="B6" s="338" t="s">
        <v>159</v>
      </c>
      <c r="C6" s="338"/>
      <c r="D6" s="338"/>
      <c r="E6" s="35"/>
      <c r="F6" s="36"/>
      <c r="G6" s="96"/>
      <c r="H6" s="96"/>
      <c r="I6" s="92"/>
    </row>
    <row r="7" spans="1:11" s="91" customFormat="1" ht="26.25" customHeight="1" x14ac:dyDescent="0.4">
      <c r="B7" s="339" t="s">
        <v>160</v>
      </c>
      <c r="C7" s="340"/>
      <c r="D7" s="92" t="s">
        <v>161</v>
      </c>
      <c r="E7" s="93"/>
      <c r="F7" s="94"/>
      <c r="G7" s="95" t="s">
        <v>162</v>
      </c>
      <c r="H7" s="94"/>
      <c r="I7" s="94"/>
    </row>
    <row r="8" spans="1:11" s="91" customFormat="1" ht="26.25" customHeight="1" x14ac:dyDescent="0.4">
      <c r="B8" s="341" t="str">
        <f>IFERROR(VLOOKUP('１　申請書'!$M$5,'入力シート1(共通)'!$A$6:$S$105,8,FALSE),"")</f>
        <v/>
      </c>
      <c r="C8" s="342"/>
      <c r="D8" s="157" t="str">
        <f>IFERROR(VLOOKUP('１　申請書'!$M$5,'入力シート1(共通)'!$A$6:$S$105,9,FALSE),"")</f>
        <v/>
      </c>
      <c r="E8" s="93"/>
      <c r="F8" s="37" t="s">
        <v>47</v>
      </c>
      <c r="G8" s="38" t="str">
        <f>'１　申請書'!H9</f>
        <v/>
      </c>
      <c r="H8" s="38"/>
      <c r="I8" s="38"/>
    </row>
    <row r="9" spans="1:11" ht="26.25" customHeight="1" x14ac:dyDescent="0.4">
      <c r="B9" s="341" t="str">
        <f>IFERROR(VLOOKUP('１　申請書'!$M$5,'入力シート1(共通)'!$A$6:$S$105,10,FALSE),"")</f>
        <v/>
      </c>
      <c r="C9" s="342"/>
      <c r="D9" s="157" t="str">
        <f>IFERROR(VLOOKUP('１　申請書'!$M$5,'入力シート1(共通)'!$A$6:$S$105,11,FALSE),"")</f>
        <v/>
      </c>
      <c r="E9" s="35"/>
      <c r="F9" s="176" t="s">
        <v>10</v>
      </c>
      <c r="G9" s="38" t="str">
        <f>'１　申請書'!H10</f>
        <v/>
      </c>
      <c r="H9" s="38"/>
      <c r="I9" s="38"/>
    </row>
    <row r="10" spans="1:11" ht="29.5" customHeight="1" thickBot="1" x14ac:dyDescent="0.45">
      <c r="B10" s="343" t="s">
        <v>163</v>
      </c>
      <c r="C10" s="344"/>
      <c r="D10" s="158" t="str">
        <f>IFERROR(VLOOKUP('１　申請書'!$M$5,'入力シート1(共通)'!$A$6:$S$105,12,FALSE),"")</f>
        <v/>
      </c>
      <c r="E10" s="35"/>
      <c r="F10" s="38" t="s">
        <v>11</v>
      </c>
      <c r="G10" s="38" t="str">
        <f>'１　申請書'!H11</f>
        <v/>
      </c>
      <c r="H10" s="38"/>
      <c r="I10" s="38"/>
    </row>
    <row r="11" spans="1:11" ht="26.25" customHeight="1" thickTop="1" x14ac:dyDescent="0.4">
      <c r="B11" s="345" t="s">
        <v>164</v>
      </c>
      <c r="C11" s="346"/>
      <c r="D11" s="159" t="str">
        <f>IF(SUM(D8:D10)&lt;&gt;0,SUM(D8:D10),"")</f>
        <v/>
      </c>
      <c r="E11" s="35"/>
      <c r="F11" s="177" t="s">
        <v>100</v>
      </c>
      <c r="G11" s="124" t="str">
        <f>'１　申請書'!H12</f>
        <v/>
      </c>
      <c r="H11" s="124"/>
      <c r="I11" s="124"/>
    </row>
    <row r="12" spans="1:11" ht="28.5" customHeight="1" x14ac:dyDescent="0.2">
      <c r="F12" s="362" t="s">
        <v>231</v>
      </c>
      <c r="G12" s="363"/>
      <c r="H12" s="364"/>
      <c r="I12" s="213" t="str">
        <f>IF(Sheet2!C6="群馬県","群馬県在住者は回答不要です",Sheet2!D6)</f>
        <v/>
      </c>
      <c r="J12" s="32" t="s">
        <v>165</v>
      </c>
    </row>
    <row r="13" spans="1:11" ht="26.25" customHeight="1" thickBot="1" x14ac:dyDescent="0.25">
      <c r="F13" s="184"/>
      <c r="I13" s="185" t="s">
        <v>232</v>
      </c>
      <c r="K13" s="212"/>
    </row>
    <row r="14" spans="1:11" ht="36" customHeight="1" x14ac:dyDescent="0.2">
      <c r="B14" s="347" t="s">
        <v>166</v>
      </c>
      <c r="C14" s="348"/>
      <c r="D14" s="348"/>
      <c r="E14" s="348"/>
      <c r="F14" s="348"/>
      <c r="G14" s="348"/>
      <c r="H14" s="348"/>
      <c r="I14" s="349"/>
    </row>
    <row r="15" spans="1:11" ht="48" customHeight="1" x14ac:dyDescent="0.2">
      <c r="B15" s="350"/>
      <c r="C15" s="351"/>
      <c r="D15" s="351"/>
      <c r="E15" s="351"/>
      <c r="F15" s="351"/>
      <c r="G15" s="351"/>
      <c r="H15" s="351"/>
      <c r="I15" s="352"/>
    </row>
    <row r="16" spans="1:11" s="39" customFormat="1" ht="20.25" customHeight="1" thickBot="1" x14ac:dyDescent="0.25">
      <c r="B16" s="353"/>
      <c r="C16" s="354"/>
      <c r="D16" s="354"/>
      <c r="E16" s="354"/>
      <c r="F16" s="354"/>
      <c r="G16" s="354"/>
      <c r="H16" s="354"/>
      <c r="I16" s="355"/>
    </row>
    <row r="17" spans="2:9" s="39" customFormat="1" ht="17.25" customHeight="1" thickBot="1" x14ac:dyDescent="0.25"/>
    <row r="18" spans="2:9" s="39" customFormat="1" ht="43.5" customHeight="1" thickBot="1" x14ac:dyDescent="0.25">
      <c r="B18" s="356" t="s">
        <v>167</v>
      </c>
      <c r="C18" s="357"/>
      <c r="D18" s="357"/>
      <c r="E18" s="358"/>
      <c r="F18" s="359" t="s">
        <v>168</v>
      </c>
      <c r="G18" s="360"/>
      <c r="H18" s="359" t="s">
        <v>169</v>
      </c>
      <c r="I18" s="361"/>
    </row>
    <row r="19" spans="2:9" s="40" customFormat="1" ht="42.75" customHeight="1" x14ac:dyDescent="0.2">
      <c r="B19" s="330" t="s">
        <v>28</v>
      </c>
      <c r="C19" s="331"/>
      <c r="D19" s="331"/>
      <c r="E19" s="332"/>
      <c r="F19" s="333" t="str">
        <f>IFERROR(VLOOKUP('１　申請書'!$M$5,'入力シート1(共通)'!$A$6:$ZV$105,20,FALSE),"")</f>
        <v/>
      </c>
      <c r="G19" s="334"/>
      <c r="H19" s="335" t="str">
        <f>IFERROR(VLOOKUP('１　申請書'!$M$5,'入力シート1(共通)'!$A$6:$ZV$105,35,FALSE),"")</f>
        <v/>
      </c>
      <c r="I19" s="336"/>
    </row>
    <row r="20" spans="2:9" s="40" customFormat="1" ht="42.75" customHeight="1" x14ac:dyDescent="0.2">
      <c r="B20" s="365" t="s">
        <v>29</v>
      </c>
      <c r="C20" s="366"/>
      <c r="D20" s="366"/>
      <c r="E20" s="367"/>
      <c r="F20" s="368" t="str">
        <f>IFERROR(VLOOKUP('１　申請書'!$M$5,'入力シート1(共通)'!$A$6:$ZV$105,21,FALSE),"")</f>
        <v/>
      </c>
      <c r="G20" s="369"/>
      <c r="H20" s="368" t="str">
        <f>IFERROR(VLOOKUP('１　申請書'!$M$5,'入力シート1(共通)'!$A$6:$ZV$105,36,FALSE),"")</f>
        <v/>
      </c>
      <c r="I20" s="370"/>
    </row>
    <row r="21" spans="2:9" s="40" customFormat="1" ht="42.75" customHeight="1" x14ac:dyDescent="0.2">
      <c r="B21" s="365" t="s">
        <v>30</v>
      </c>
      <c r="C21" s="366"/>
      <c r="D21" s="366"/>
      <c r="E21" s="367"/>
      <c r="F21" s="368" t="str">
        <f>IFERROR(VLOOKUP('１　申請書'!$M$5,'入力シート1(共通)'!$A$6:$ZV$105,22,FALSE),"")</f>
        <v/>
      </c>
      <c r="G21" s="369"/>
      <c r="H21" s="368" t="str">
        <f>IFERROR(VLOOKUP('１　申請書'!$M$5,'入力シート1(共通)'!$A$6:$ZV$105,37,FALSE),"")</f>
        <v/>
      </c>
      <c r="I21" s="370"/>
    </row>
    <row r="22" spans="2:9" s="40" customFormat="1" ht="42.75" customHeight="1" x14ac:dyDescent="0.2">
      <c r="B22" s="365" t="s">
        <v>31</v>
      </c>
      <c r="C22" s="366"/>
      <c r="D22" s="366"/>
      <c r="E22" s="367"/>
      <c r="F22" s="368" t="str">
        <f>IFERROR(VLOOKUP('１　申請書'!$M$5,'入力シート1(共通)'!$A$6:$ZV$105,23,FALSE),"")</f>
        <v/>
      </c>
      <c r="G22" s="369"/>
      <c r="H22" s="368" t="str">
        <f>IFERROR(VLOOKUP('１　申請書'!$M$5,'入力シート1(共通)'!$A$6:$ZV$105,38,FALSE),"")</f>
        <v/>
      </c>
      <c r="I22" s="370"/>
    </row>
    <row r="23" spans="2:9" s="40" customFormat="1" ht="42.75" customHeight="1" x14ac:dyDescent="0.2">
      <c r="B23" s="365" t="s">
        <v>32</v>
      </c>
      <c r="C23" s="366"/>
      <c r="D23" s="366"/>
      <c r="E23" s="367"/>
      <c r="F23" s="368" t="str">
        <f>IFERROR(VLOOKUP('１　申請書'!$M$5,'入力シート1(共通)'!$A$6:$ZV$105,24,FALSE),"")</f>
        <v/>
      </c>
      <c r="G23" s="369"/>
      <c r="H23" s="368" t="str">
        <f>IFERROR(VLOOKUP('１　申請書'!$M$5,'入力シート1(共通)'!$A$6:$ZV$105,39,FALSE),"")</f>
        <v/>
      </c>
      <c r="I23" s="370"/>
    </row>
    <row r="24" spans="2:9" s="40" customFormat="1" ht="42.75" customHeight="1" x14ac:dyDescent="0.2">
      <c r="B24" s="365" t="s">
        <v>33</v>
      </c>
      <c r="C24" s="366"/>
      <c r="D24" s="366"/>
      <c r="E24" s="367"/>
      <c r="F24" s="368" t="str">
        <f>IFERROR(VLOOKUP('１　申請書'!$M$5,'入力シート1(共通)'!$A$6:$ZV$105,25,FALSE),"")</f>
        <v/>
      </c>
      <c r="G24" s="369"/>
      <c r="H24" s="368" t="str">
        <f>IFERROR(VLOOKUP('１　申請書'!$M$5,'入力シート1(共通)'!$A$6:$ZV$105,40,FALSE),"")</f>
        <v/>
      </c>
      <c r="I24" s="370"/>
    </row>
    <row r="25" spans="2:9" s="40" customFormat="1" ht="42.75" customHeight="1" x14ac:dyDescent="0.2">
      <c r="B25" s="365" t="s">
        <v>34</v>
      </c>
      <c r="C25" s="366"/>
      <c r="D25" s="366"/>
      <c r="E25" s="367"/>
      <c r="F25" s="368" t="str">
        <f>IFERROR(VLOOKUP('１　申請書'!$M$5,'入力シート1(共通)'!$A$6:$ZV$105,26,FALSE),"")</f>
        <v/>
      </c>
      <c r="G25" s="369"/>
      <c r="H25" s="368" t="str">
        <f>IFERROR(VLOOKUP('１　申請書'!$M$5,'入力シート1(共通)'!$A$6:$ZV$105,41,FALSE),"")</f>
        <v/>
      </c>
      <c r="I25" s="370"/>
    </row>
    <row r="26" spans="2:9" s="40" customFormat="1" ht="42.75" customHeight="1" x14ac:dyDescent="0.2">
      <c r="B26" s="365" t="s">
        <v>35</v>
      </c>
      <c r="C26" s="366"/>
      <c r="D26" s="366"/>
      <c r="E26" s="367"/>
      <c r="F26" s="368" t="str">
        <f>IFERROR(VLOOKUP('１　申請書'!$M$5,'入力シート1(共通)'!$A$6:$ZV$105,27,FALSE),"")</f>
        <v/>
      </c>
      <c r="G26" s="369"/>
      <c r="H26" s="368" t="str">
        <f>IFERROR(VLOOKUP('１　申請書'!$M$5,'入力シート1(共通)'!$A$6:$ZV$105,42,FALSE),"")</f>
        <v/>
      </c>
      <c r="I26" s="370"/>
    </row>
    <row r="27" spans="2:9" s="40" customFormat="1" ht="42.75" customHeight="1" x14ac:dyDescent="0.2">
      <c r="B27" s="365" t="s">
        <v>36</v>
      </c>
      <c r="C27" s="366"/>
      <c r="D27" s="366"/>
      <c r="E27" s="367"/>
      <c r="F27" s="368" t="str">
        <f>IFERROR(VLOOKUP('１　申請書'!$M$5,'入力シート1(共通)'!$A$6:$ZV$105,28,FALSE),"")</f>
        <v/>
      </c>
      <c r="G27" s="369"/>
      <c r="H27" s="368" t="str">
        <f>IFERROR(VLOOKUP('１　申請書'!$M$5,'入力シート1(共通)'!$A$6:$ZV$105,43,FALSE),"")</f>
        <v/>
      </c>
      <c r="I27" s="370"/>
    </row>
    <row r="28" spans="2:9" s="40" customFormat="1" ht="42.75" customHeight="1" x14ac:dyDescent="0.2">
      <c r="B28" s="365" t="s">
        <v>37</v>
      </c>
      <c r="C28" s="366"/>
      <c r="D28" s="366"/>
      <c r="E28" s="367"/>
      <c r="F28" s="368" t="str">
        <f>IFERROR(VLOOKUP('１　申請書'!$M$5,'入力シート1(共通)'!$A$6:$ZV$105,29,FALSE),"")</f>
        <v/>
      </c>
      <c r="G28" s="369"/>
      <c r="H28" s="368" t="str">
        <f>IFERROR(VLOOKUP('１　申請書'!$M$5,'入力シート1(共通)'!$A$6:$ZV$105,44,FALSE),"")</f>
        <v/>
      </c>
      <c r="I28" s="370"/>
    </row>
    <row r="29" spans="2:9" s="40" customFormat="1" ht="42.75" customHeight="1" x14ac:dyDescent="0.2">
      <c r="B29" s="365" t="s">
        <v>38</v>
      </c>
      <c r="C29" s="366"/>
      <c r="D29" s="366"/>
      <c r="E29" s="367"/>
      <c r="F29" s="368" t="str">
        <f>IFERROR(VLOOKUP('１　申請書'!$M$5,'入力シート1(共通)'!$A$6:$ZV$105,30,FALSE),"")</f>
        <v/>
      </c>
      <c r="G29" s="369"/>
      <c r="H29" s="368" t="str">
        <f>IFERROR(VLOOKUP('１　申請書'!$M$5,'入力シート1(共通)'!$A$6:$ZV$105,45,FALSE),"")</f>
        <v/>
      </c>
      <c r="I29" s="370"/>
    </row>
    <row r="30" spans="2:9" s="41" customFormat="1" ht="50.25" customHeight="1" x14ac:dyDescent="0.2">
      <c r="B30" s="365" t="s">
        <v>39</v>
      </c>
      <c r="C30" s="366"/>
      <c r="D30" s="366"/>
      <c r="E30" s="367"/>
      <c r="F30" s="371" t="str">
        <f>IFERROR(VLOOKUP('１　申請書'!$M$5,'入力シート1(共通)'!$A$6:$ZV$105,31,FALSE),"")</f>
        <v/>
      </c>
      <c r="G30" s="372"/>
      <c r="H30" s="371" t="str">
        <f>IFERROR(VLOOKUP('１　申請書'!$M$5,'入力シート1(共通)'!$A$6:$ZV$105,46,FALSE),"")</f>
        <v/>
      </c>
      <c r="I30" s="373"/>
    </row>
    <row r="31" spans="2:9" s="41" customFormat="1" ht="35.25" customHeight="1" x14ac:dyDescent="0.2">
      <c r="B31" s="365" t="s">
        <v>40</v>
      </c>
      <c r="C31" s="366"/>
      <c r="D31" s="366"/>
      <c r="E31" s="367"/>
      <c r="F31" s="371" t="str">
        <f>IFERROR(VLOOKUP('１　申請書'!$M$5,'入力シート1(共通)'!$A$6:$ZV$105,32,FALSE),"")</f>
        <v/>
      </c>
      <c r="G31" s="372"/>
      <c r="H31" s="371" t="str">
        <f>IFERROR(VLOOKUP('１　申請書'!$M$5,'入力シート1(共通)'!$A$6:$ZV$105,47,FALSE),"")</f>
        <v/>
      </c>
      <c r="I31" s="373"/>
    </row>
    <row r="32" spans="2:9" s="41" customFormat="1" ht="63" customHeight="1" x14ac:dyDescent="0.2">
      <c r="B32" s="365" t="s">
        <v>41</v>
      </c>
      <c r="C32" s="366"/>
      <c r="D32" s="366"/>
      <c r="E32" s="367"/>
      <c r="F32" s="371" t="str">
        <f>IFERROR(VLOOKUP('１　申請書'!$M$5,'入力シート1(共通)'!$A$6:$ZV$105,33,FALSE),"")</f>
        <v/>
      </c>
      <c r="G32" s="372"/>
      <c r="H32" s="371" t="str">
        <f>IFERROR(VLOOKUP('１　申請書'!$M$5,'入力シート1(共通)'!$A$6:$ZV$105,48,FALSE),"")</f>
        <v/>
      </c>
      <c r="I32" s="373"/>
    </row>
    <row r="33" spans="2:34" s="41" customFormat="1" ht="35.25" customHeight="1" thickBot="1" x14ac:dyDescent="0.25">
      <c r="B33" s="381" t="s">
        <v>42</v>
      </c>
      <c r="C33" s="382"/>
      <c r="D33" s="382"/>
      <c r="E33" s="383"/>
      <c r="F33" s="384" t="str">
        <f>IFERROR(VLOOKUP('１　申請書'!$M$5,'入力シート1(共通)'!$A$6:$ZV$105,34,FALSE),"")</f>
        <v/>
      </c>
      <c r="G33" s="385"/>
      <c r="H33" s="386" t="str">
        <f>IFERROR(VLOOKUP('１　申請書'!$M$5,'入力シート1(共通)'!$A$6:$ZV$105,49,FALSE),"")</f>
        <v/>
      </c>
      <c r="I33" s="387"/>
    </row>
    <row r="35" spans="2:34" customFormat="1" ht="46.5" customHeight="1" x14ac:dyDescent="0.2">
      <c r="B35" s="375" t="s">
        <v>170</v>
      </c>
      <c r="C35" s="376"/>
      <c r="D35" s="376"/>
      <c r="E35" s="376"/>
      <c r="F35" s="376"/>
      <c r="G35" s="376"/>
      <c r="H35" s="376"/>
      <c r="I35" s="377"/>
      <c r="J35" s="32"/>
      <c r="K35" s="42"/>
      <c r="L35" s="42"/>
      <c r="M35" s="42"/>
      <c r="N35" s="42"/>
      <c r="O35" s="42"/>
      <c r="P35" s="42"/>
      <c r="Q35" s="42"/>
      <c r="R35" s="42"/>
      <c r="S35" s="42"/>
      <c r="T35" s="42"/>
      <c r="U35" s="42"/>
      <c r="V35" s="42"/>
      <c r="W35" s="42"/>
      <c r="X35" s="42"/>
      <c r="Y35" s="42"/>
      <c r="Z35" s="42"/>
      <c r="AA35" s="42"/>
      <c r="AB35" s="42"/>
      <c r="AC35" s="42"/>
      <c r="AD35" s="42"/>
      <c r="AE35" s="42"/>
      <c r="AF35" s="42"/>
      <c r="AG35" s="42"/>
      <c r="AH35" s="43"/>
    </row>
    <row r="36" spans="2:34" customFormat="1" ht="44.25" customHeight="1" x14ac:dyDescent="0.2">
      <c r="B36" s="147"/>
      <c r="C36" s="148"/>
      <c r="D36" s="378" t="s">
        <v>171</v>
      </c>
      <c r="E36" s="378"/>
      <c r="F36" s="378"/>
      <c r="G36" s="378"/>
      <c r="H36" s="378"/>
      <c r="I36" s="379"/>
      <c r="J36" s="32"/>
      <c r="K36" s="44"/>
      <c r="L36" s="44"/>
      <c r="M36" s="44"/>
      <c r="N36" s="44"/>
      <c r="O36" s="44"/>
      <c r="P36" s="44"/>
      <c r="Q36" s="44"/>
      <c r="R36" s="44"/>
      <c r="S36" s="44"/>
      <c r="T36" s="44"/>
      <c r="U36" s="44"/>
      <c r="V36" s="44"/>
      <c r="W36" s="44"/>
      <c r="X36" s="44"/>
      <c r="Y36" s="44"/>
      <c r="Z36" s="44"/>
      <c r="AA36" s="44"/>
      <c r="AB36" s="44"/>
      <c r="AC36" s="44"/>
      <c r="AD36" s="44"/>
      <c r="AE36" s="44"/>
      <c r="AF36" s="44"/>
      <c r="AG36" s="44"/>
      <c r="AH36" s="45"/>
    </row>
    <row r="37" spans="2:34" customFormat="1" ht="23.25" customHeight="1" x14ac:dyDescent="0.2">
      <c r="B37" s="149"/>
      <c r="C37" s="150" t="s">
        <v>172</v>
      </c>
      <c r="D37" s="151"/>
      <c r="E37" s="151"/>
      <c r="F37" s="151"/>
      <c r="G37" s="151"/>
      <c r="H37" s="151"/>
      <c r="I37" s="152"/>
      <c r="J37" s="32"/>
      <c r="K37" s="46"/>
      <c r="L37" s="46"/>
      <c r="M37" s="46"/>
      <c r="N37" s="46"/>
      <c r="O37" s="46"/>
      <c r="P37" s="46"/>
      <c r="Q37" s="46"/>
      <c r="R37" s="46"/>
      <c r="S37" s="46"/>
      <c r="T37" s="46"/>
      <c r="U37" s="46"/>
      <c r="V37" s="46"/>
      <c r="W37" s="46"/>
      <c r="X37" s="46"/>
      <c r="Y37" s="46"/>
      <c r="Z37" s="46"/>
      <c r="AA37" s="46"/>
      <c r="AB37" s="46"/>
      <c r="AC37" s="46"/>
      <c r="AD37" s="46"/>
      <c r="AE37" s="46"/>
      <c r="AF37" s="46"/>
      <c r="AG37" s="46"/>
      <c r="AH37" s="47"/>
    </row>
    <row r="38" spans="2:34" customFormat="1" ht="54" customHeight="1" x14ac:dyDescent="0.2">
      <c r="B38" s="149"/>
      <c r="C38" s="151"/>
      <c r="D38" s="153" t="s">
        <v>173</v>
      </c>
      <c r="E38" s="153"/>
      <c r="F38" s="153"/>
      <c r="G38" s="153"/>
      <c r="H38" s="153"/>
      <c r="I38" s="152"/>
      <c r="J38" s="32"/>
      <c r="K38" s="48"/>
      <c r="L38" s="48"/>
      <c r="M38" s="48"/>
      <c r="N38" s="48"/>
      <c r="O38" s="48"/>
      <c r="P38" s="48"/>
      <c r="Q38" s="48"/>
      <c r="R38" s="48"/>
      <c r="S38" s="48"/>
      <c r="T38" s="48"/>
      <c r="U38" s="48"/>
      <c r="V38" s="48"/>
      <c r="W38" s="48"/>
      <c r="X38" s="48"/>
      <c r="Y38" s="48"/>
      <c r="Z38" s="48"/>
      <c r="AA38" s="48"/>
      <c r="AB38" s="48"/>
      <c r="AC38" s="48"/>
      <c r="AD38" s="48"/>
      <c r="AE38" s="48"/>
      <c r="AF38" s="48"/>
      <c r="AG38" s="48"/>
      <c r="AH38" s="48"/>
    </row>
    <row r="39" spans="2:34" customFormat="1" ht="7.5" customHeight="1" x14ac:dyDescent="0.2">
      <c r="B39" s="154"/>
      <c r="C39" s="49"/>
      <c r="D39" s="49"/>
      <c r="E39" s="49"/>
      <c r="F39" s="49"/>
      <c r="G39" s="49"/>
      <c r="H39" s="49"/>
      <c r="I39" s="50"/>
      <c r="J39" s="32"/>
      <c r="K39" s="49"/>
      <c r="L39" s="49"/>
      <c r="M39" s="49"/>
      <c r="N39" s="49"/>
      <c r="O39" s="49"/>
      <c r="P39" s="49"/>
      <c r="Q39" s="49"/>
      <c r="R39" s="49"/>
      <c r="S39" s="49"/>
      <c r="T39" s="49"/>
      <c r="U39" s="49"/>
      <c r="V39" s="49"/>
      <c r="W39" s="49"/>
      <c r="X39" s="49"/>
      <c r="Y39" s="49"/>
      <c r="Z39" s="49"/>
      <c r="AA39" s="49"/>
      <c r="AB39" s="49"/>
      <c r="AC39" s="49"/>
      <c r="AD39" s="49"/>
      <c r="AE39" s="49"/>
      <c r="AF39" s="49"/>
      <c r="AG39" s="49"/>
      <c r="AH39" s="50"/>
    </row>
    <row r="40" spans="2:34" ht="105.75" customHeight="1" x14ac:dyDescent="0.2">
      <c r="B40" s="155" t="s">
        <v>174</v>
      </c>
      <c r="C40" s="380" t="s">
        <v>175</v>
      </c>
      <c r="D40" s="380"/>
      <c r="E40" s="380"/>
      <c r="F40" s="380"/>
      <c r="G40" s="380"/>
      <c r="H40" s="380"/>
      <c r="I40" s="380"/>
    </row>
    <row r="41" spans="2:34" x14ac:dyDescent="0.2">
      <c r="H41" s="156" t="s">
        <v>176</v>
      </c>
      <c r="I41" s="156"/>
    </row>
    <row r="42" spans="2:34" x14ac:dyDescent="0.2">
      <c r="H42" s="374" t="str">
        <f>IF(ISERROR(VLOOKUP(Sheet1!K4,Sheet1!$K$3,1,FALSE)),"","個人情報の取扱について同意しています")</f>
        <v/>
      </c>
      <c r="I42" s="374"/>
    </row>
    <row r="43" spans="2:34" x14ac:dyDescent="0.2">
      <c r="H43" s="374"/>
      <c r="I43" s="374"/>
    </row>
    <row r="44" spans="2:34" x14ac:dyDescent="0.2">
      <c r="H44" s="374"/>
      <c r="I44" s="374"/>
    </row>
  </sheetData>
  <sheetProtection algorithmName="SHA-512" hashValue="Jwpt5eiTXzoidfCvyFgkJNk0HeNME/PPorDPJnsunOFFadZUFYitd+HR6M/NmZpPl6oCLJSiYJ8QYUkcoj0iZA==" saltValue="cuTuDAexjLdkZvyC2IM7sw==" spinCount="100000" sheet="1" selectLockedCells="1"/>
  <mergeCells count="61">
    <mergeCell ref="H42:I44"/>
    <mergeCell ref="B35:I35"/>
    <mergeCell ref="D36:I36"/>
    <mergeCell ref="C40:I40"/>
    <mergeCell ref="B32:E32"/>
    <mergeCell ref="F32:G32"/>
    <mergeCell ref="H32:I32"/>
    <mergeCell ref="B33:E33"/>
    <mergeCell ref="F33:G33"/>
    <mergeCell ref="H33:I33"/>
    <mergeCell ref="B30:E30"/>
    <mergeCell ref="F30:G30"/>
    <mergeCell ref="H30:I30"/>
    <mergeCell ref="B31:E31"/>
    <mergeCell ref="F31:G31"/>
    <mergeCell ref="H31:I31"/>
    <mergeCell ref="B28:E28"/>
    <mergeCell ref="F28:G28"/>
    <mergeCell ref="H28:I28"/>
    <mergeCell ref="B29:E29"/>
    <mergeCell ref="F29:G29"/>
    <mergeCell ref="H29:I29"/>
    <mergeCell ref="B26:E26"/>
    <mergeCell ref="F26:G26"/>
    <mergeCell ref="H26:I26"/>
    <mergeCell ref="B27:E27"/>
    <mergeCell ref="F27:G27"/>
    <mergeCell ref="H27:I27"/>
    <mergeCell ref="B24:E24"/>
    <mergeCell ref="F24:G24"/>
    <mergeCell ref="H24:I24"/>
    <mergeCell ref="B25:E25"/>
    <mergeCell ref="F25:G25"/>
    <mergeCell ref="H25:I25"/>
    <mergeCell ref="B22:E22"/>
    <mergeCell ref="F22:G22"/>
    <mergeCell ref="H22:I22"/>
    <mergeCell ref="B23:E23"/>
    <mergeCell ref="F23:G23"/>
    <mergeCell ref="H23:I23"/>
    <mergeCell ref="B20:E20"/>
    <mergeCell ref="F20:G20"/>
    <mergeCell ref="H20:I20"/>
    <mergeCell ref="B21:E21"/>
    <mergeCell ref="F21:G21"/>
    <mergeCell ref="H21:I21"/>
    <mergeCell ref="B19:E19"/>
    <mergeCell ref="F19:G19"/>
    <mergeCell ref="H19:I19"/>
    <mergeCell ref="B3:I3"/>
    <mergeCell ref="B6:D6"/>
    <mergeCell ref="B7:C7"/>
    <mergeCell ref="B8:C8"/>
    <mergeCell ref="B9:C9"/>
    <mergeCell ref="B10:C10"/>
    <mergeCell ref="B11:C11"/>
    <mergeCell ref="B14:I16"/>
    <mergeCell ref="B18:E18"/>
    <mergeCell ref="F18:G18"/>
    <mergeCell ref="H18:I18"/>
    <mergeCell ref="F12:H12"/>
  </mergeCells>
  <phoneticPr fontId="2"/>
  <pageMargins left="0.70866141732283472" right="0.70866141732283472" top="0.74803149606299213" bottom="0.74803149606299213" header="0.31496062992125984" footer="0.31496062992125984"/>
  <pageSetup paperSize="9" scale="50" orientation="portrait" cellComments="asDisplaye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8E55F-9CA4-4C31-A1D5-7C0F80B15EB3}">
  <sheetPr codeName="Sheet6">
    <tabColor rgb="FFFFFF00"/>
  </sheetPr>
  <dimension ref="A1:P115"/>
  <sheetViews>
    <sheetView showGridLines="0" showZeros="0" view="pageBreakPreview" zoomScale="70" zoomScaleNormal="70" zoomScaleSheetLayoutView="70" workbookViewId="0">
      <selection activeCell="B9" sqref="B9"/>
    </sheetView>
  </sheetViews>
  <sheetFormatPr defaultColWidth="8.8984375" defaultRowHeight="12" x14ac:dyDescent="0.2"/>
  <cols>
    <col min="1" max="1" width="6.8984375" style="3" customWidth="1"/>
    <col min="2" max="2" width="24.3984375" style="1" customWidth="1"/>
    <col min="3" max="3" width="25.8984375" style="4" customWidth="1"/>
    <col min="4" max="4" width="25.8984375" style="5" customWidth="1"/>
    <col min="5" max="6" width="25.8984375" style="6" customWidth="1"/>
    <col min="7" max="7" width="25.8984375" style="2" customWidth="1"/>
    <col min="8" max="8" width="9.09765625" style="2" customWidth="1"/>
    <col min="9" max="9" width="6.8984375" style="2" customWidth="1"/>
    <col min="10" max="10" width="24.3984375" style="2" customWidth="1"/>
    <col min="11" max="15" width="25.8984375" style="2" customWidth="1"/>
    <col min="16" max="16" width="9.09765625" style="2" customWidth="1"/>
    <col min="17" max="16384" width="8.8984375" style="2"/>
  </cols>
  <sheetData>
    <row r="1" spans="1:16" ht="57.65" customHeight="1" x14ac:dyDescent="0.2"/>
    <row r="2" spans="1:16" ht="30" customHeight="1" x14ac:dyDescent="0.2">
      <c r="A2" s="18" t="s">
        <v>177</v>
      </c>
      <c r="I2" s="118" t="s">
        <v>178</v>
      </c>
      <c r="J2" s="1"/>
      <c r="K2" s="4"/>
      <c r="L2" s="5"/>
      <c r="M2" s="6"/>
      <c r="N2" s="6"/>
    </row>
    <row r="3" spans="1:16" ht="14.5" customHeight="1" x14ac:dyDescent="0.2">
      <c r="A3" s="18"/>
      <c r="I3" s="18"/>
      <c r="J3" s="1"/>
      <c r="K3" s="4"/>
      <c r="L3" s="5"/>
      <c r="M3" s="6"/>
      <c r="N3" s="6"/>
    </row>
    <row r="4" spans="1:16" ht="30" customHeight="1" x14ac:dyDescent="0.2">
      <c r="A4" s="19" t="s">
        <v>179</v>
      </c>
      <c r="C4" s="7"/>
      <c r="D4" s="8"/>
      <c r="E4" s="9"/>
      <c r="F4" s="9"/>
      <c r="I4" s="19" t="s">
        <v>236</v>
      </c>
      <c r="J4" s="1"/>
      <c r="K4" s="7"/>
      <c r="L4" s="8"/>
      <c r="M4" s="9"/>
      <c r="N4" s="9"/>
    </row>
    <row r="5" spans="1:16" ht="25" customHeight="1" thickBot="1" x14ac:dyDescent="0.25">
      <c r="A5" s="390" t="s">
        <v>180</v>
      </c>
      <c r="B5" s="20" t="s">
        <v>181</v>
      </c>
      <c r="C5" s="393" t="s">
        <v>182</v>
      </c>
      <c r="D5" s="394"/>
      <c r="E5" s="394"/>
      <c r="F5" s="394"/>
      <c r="G5" s="395"/>
      <c r="H5" s="406" t="s">
        <v>183</v>
      </c>
      <c r="I5" s="390" t="s">
        <v>180</v>
      </c>
      <c r="J5" s="20" t="s">
        <v>181</v>
      </c>
      <c r="K5" s="393" t="s">
        <v>184</v>
      </c>
      <c r="L5" s="394"/>
      <c r="M5" s="394"/>
      <c r="N5" s="394"/>
      <c r="O5" s="395"/>
      <c r="P5" s="396" t="s">
        <v>183</v>
      </c>
    </row>
    <row r="6" spans="1:16" ht="67.5" customHeight="1" thickBot="1" x14ac:dyDescent="0.25">
      <c r="A6" s="391"/>
      <c r="B6" s="399" t="s">
        <v>185</v>
      </c>
      <c r="C6" s="401" t="s">
        <v>186</v>
      </c>
      <c r="D6" s="402"/>
      <c r="E6" s="401" t="s">
        <v>187</v>
      </c>
      <c r="F6" s="403"/>
      <c r="G6" s="404" t="s">
        <v>188</v>
      </c>
      <c r="H6" s="397"/>
      <c r="I6" s="391"/>
      <c r="J6" s="399" t="s">
        <v>185</v>
      </c>
      <c r="K6" s="401" t="s">
        <v>189</v>
      </c>
      <c r="L6" s="402"/>
      <c r="M6" s="401" t="s">
        <v>190</v>
      </c>
      <c r="N6" s="403"/>
      <c r="O6" s="404" t="s">
        <v>188</v>
      </c>
      <c r="P6" s="397"/>
    </row>
    <row r="7" spans="1:16" ht="56.5" customHeight="1" thickBot="1" x14ac:dyDescent="0.25">
      <c r="A7" s="392"/>
      <c r="B7" s="400"/>
      <c r="C7" s="13" t="s">
        <v>191</v>
      </c>
      <c r="D7" s="10" t="s">
        <v>192</v>
      </c>
      <c r="E7" s="13" t="s">
        <v>191</v>
      </c>
      <c r="F7" s="10" t="s">
        <v>192</v>
      </c>
      <c r="G7" s="405"/>
      <c r="H7" s="398"/>
      <c r="I7" s="392"/>
      <c r="J7" s="400"/>
      <c r="K7" s="13" t="s">
        <v>191</v>
      </c>
      <c r="L7" s="10" t="s">
        <v>192</v>
      </c>
      <c r="M7" s="13" t="s">
        <v>193</v>
      </c>
      <c r="N7" s="10" t="s">
        <v>192</v>
      </c>
      <c r="O7" s="405"/>
      <c r="P7" s="398"/>
    </row>
    <row r="8" spans="1:16" ht="41.15" customHeight="1" thickTop="1" x14ac:dyDescent="0.2">
      <c r="A8" s="129">
        <v>1</v>
      </c>
      <c r="B8" s="130" t="str">
        <f>'入力シート1(共通)'!B6&amp;'入力シート1(共通)'!C6</f>
        <v/>
      </c>
      <c r="C8" s="165"/>
      <c r="D8" s="166"/>
      <c r="E8" s="131">
        <f>'入力シート1(共通)'!M6</f>
        <v>0</v>
      </c>
      <c r="F8" s="132">
        <f>IFERROR(ROUNDDOWN(('入力シート1(共通)'!M6-('入力シート1(共通)'!M6/1.4/0.9))*0.7,0),"　")</f>
        <v>0</v>
      </c>
      <c r="G8" s="133">
        <f>IFERROR(D8+F8, "　")</f>
        <v>0</v>
      </c>
      <c r="H8" s="134"/>
      <c r="I8" s="129">
        <v>1</v>
      </c>
      <c r="J8" s="130" t="str">
        <f>B8</f>
        <v/>
      </c>
      <c r="K8" s="135">
        <f>E8</f>
        <v>0</v>
      </c>
      <c r="L8" s="132">
        <f>IFERROR(ROUNDDOWN((K8-(K8/1.4/0.9))*0.7,0),"　")</f>
        <v>0</v>
      </c>
      <c r="M8" s="131">
        <f>IF(OR('入力シート1(共通)'!D6="群馬県",'入力シート2(県外在住者のみ回答)'!D6="全て群馬県内"),'入力シート1(共通)'!M6,'入力シート2(県外在住者のみ回答)'!E6)</f>
        <v>0</v>
      </c>
      <c r="N8" s="171">
        <f>IFERROR(ROUNDDOWN((M8-(M8/1.4/0.9))*0.1,0),"　")</f>
        <v>0</v>
      </c>
      <c r="O8" s="133">
        <f>IFERROR(ROUNDDOWN(L8+N8,0),"　")</f>
        <v>0</v>
      </c>
      <c r="P8" s="134" t="str">
        <f>+IF(OR('入力シート1(共通)'!D6="群馬県",'入力シート2(県外在住者のみ回答)'!D6="全て群馬県内",'入力シート2(県外在住者のみ回答)'!D6="一部群馬県内",),"○","")</f>
        <v/>
      </c>
    </row>
    <row r="9" spans="1:16" ht="41.15" customHeight="1" x14ac:dyDescent="0.2">
      <c r="A9" s="136">
        <v>2</v>
      </c>
      <c r="B9" s="130" t="str">
        <f>'入力シート1(共通)'!B7&amp;'入力シート1(共通)'!C7</f>
        <v/>
      </c>
      <c r="C9" s="167"/>
      <c r="D9" s="168"/>
      <c r="E9" s="131">
        <f>'入力シート1(共通)'!M7</f>
        <v>0</v>
      </c>
      <c r="F9" s="132">
        <f>IFERROR(ROUNDDOWN(('入力シート1(共通)'!M7-('入力シート1(共通)'!M7/1.4/0.9))*0.7,0),"　")</f>
        <v>0</v>
      </c>
      <c r="G9" s="133">
        <f t="shared" ref="G9:G72" si="0">IFERROR(D9+F9, "　")</f>
        <v>0</v>
      </c>
      <c r="H9" s="139"/>
      <c r="I9" s="136">
        <v>2</v>
      </c>
      <c r="J9" s="137" t="str">
        <f t="shared" ref="J9:J107" si="1">B9</f>
        <v/>
      </c>
      <c r="K9" s="138">
        <f t="shared" ref="K9:K107" si="2">E9</f>
        <v>0</v>
      </c>
      <c r="L9" s="132">
        <f t="shared" ref="L9:L107" si="3">IFERROR(ROUNDDOWN((K9-(K9/1.4/0.9))*0.7,0),"　")</f>
        <v>0</v>
      </c>
      <c r="M9" s="131">
        <f>IF(OR('入力シート1(共通)'!D7="群馬県",'入力シート2(県外在住者のみ回答)'!D7="全て群馬県内"),'入力シート1(共通)'!M7,'入力シート2(県外在住者のみ回答)'!E7)</f>
        <v>0</v>
      </c>
      <c r="N9" s="171">
        <f t="shared" ref="N9:N72" si="4">IFERROR(ROUNDDOWN((M9-(M9/1.4/0.9))*0.1,0),"　")</f>
        <v>0</v>
      </c>
      <c r="O9" s="133">
        <f t="shared" ref="O9:O107" si="5">IFERROR(ROUNDDOWN(L9+N9,0),"　")</f>
        <v>0</v>
      </c>
      <c r="P9" s="134" t="str">
        <f>+IF(OR('入力シート1(共通)'!D7="群馬県",'入力シート2(県外在住者のみ回答)'!D7="全て群馬県内",'入力シート2(県外在住者のみ回答)'!D7="一部群馬県内",),"○","")</f>
        <v/>
      </c>
    </row>
    <row r="10" spans="1:16" ht="41.15" customHeight="1" x14ac:dyDescent="0.2">
      <c r="A10" s="136">
        <v>3</v>
      </c>
      <c r="B10" s="130" t="str">
        <f>'入力シート1(共通)'!B8&amp;'入力シート1(共通)'!C8</f>
        <v/>
      </c>
      <c r="C10" s="167"/>
      <c r="D10" s="168"/>
      <c r="E10" s="131">
        <f>'入力シート1(共通)'!M8</f>
        <v>0</v>
      </c>
      <c r="F10" s="132">
        <f>IFERROR(ROUNDDOWN(('入力シート1(共通)'!M8-('入力シート1(共通)'!M8/1.4/0.9))*0.7,0),"　")</f>
        <v>0</v>
      </c>
      <c r="G10" s="133">
        <f t="shared" si="0"/>
        <v>0</v>
      </c>
      <c r="H10" s="139"/>
      <c r="I10" s="136">
        <v>3</v>
      </c>
      <c r="J10" s="137" t="str">
        <f t="shared" si="1"/>
        <v/>
      </c>
      <c r="K10" s="138">
        <f t="shared" si="2"/>
        <v>0</v>
      </c>
      <c r="L10" s="132">
        <f t="shared" si="3"/>
        <v>0</v>
      </c>
      <c r="M10" s="131">
        <f>IF(OR('入力シート1(共通)'!D8="群馬県",'入力シート2(県外在住者のみ回答)'!D8="全て群馬県内"),'入力シート1(共通)'!M8,'入力シート2(県外在住者のみ回答)'!E8)</f>
        <v>0</v>
      </c>
      <c r="N10" s="171">
        <f t="shared" ref="N10" si="6">IFERROR(ROUNDDOWN((M10-(M10/1.4/0.9))*0.1,0),"　")</f>
        <v>0</v>
      </c>
      <c r="O10" s="133">
        <f t="shared" ref="O10" si="7">IFERROR(ROUNDDOWN(L10+N10,0),"　")</f>
        <v>0</v>
      </c>
      <c r="P10" s="134" t="str">
        <f>+IF(OR('入力シート1(共通)'!D8="群馬県",'入力シート2(県外在住者のみ回答)'!D8="全て群馬県内",'入力シート2(県外在住者のみ回答)'!D8="一部群馬県内",),"○","")</f>
        <v/>
      </c>
    </row>
    <row r="11" spans="1:16" ht="41.15" customHeight="1" x14ac:dyDescent="0.2">
      <c r="A11" s="136">
        <v>4</v>
      </c>
      <c r="B11" s="130" t="str">
        <f>'入力シート1(共通)'!B9&amp;'入力シート1(共通)'!C9</f>
        <v/>
      </c>
      <c r="C11" s="167"/>
      <c r="D11" s="168"/>
      <c r="E11" s="131">
        <f>'入力シート1(共通)'!M9</f>
        <v>0</v>
      </c>
      <c r="F11" s="132">
        <f>IFERROR(ROUNDDOWN(('入力シート1(共通)'!M9-('入力シート1(共通)'!M9/1.4/0.9))*0.7,0),"　")</f>
        <v>0</v>
      </c>
      <c r="G11" s="133">
        <f t="shared" si="0"/>
        <v>0</v>
      </c>
      <c r="H11" s="139"/>
      <c r="I11" s="136">
        <v>4</v>
      </c>
      <c r="J11" s="137" t="str">
        <f t="shared" si="1"/>
        <v/>
      </c>
      <c r="K11" s="138">
        <f t="shared" si="2"/>
        <v>0</v>
      </c>
      <c r="L11" s="132">
        <f t="shared" si="3"/>
        <v>0</v>
      </c>
      <c r="M11" s="131">
        <f>IF(OR('入力シート1(共通)'!D9="群馬県",'入力シート2(県外在住者のみ回答)'!D9="全て群馬県内"),'入力シート1(共通)'!M9,'入力シート2(県外在住者のみ回答)'!E9)</f>
        <v>0</v>
      </c>
      <c r="N11" s="171">
        <f t="shared" si="4"/>
        <v>0</v>
      </c>
      <c r="O11" s="133">
        <f t="shared" si="5"/>
        <v>0</v>
      </c>
      <c r="P11" s="134" t="str">
        <f>+IF(OR('入力シート1(共通)'!D9="群馬県",'入力シート2(県外在住者のみ回答)'!D9="全て群馬県内",'入力シート2(県外在住者のみ回答)'!D9="一部群馬県内",),"○","")</f>
        <v/>
      </c>
    </row>
    <row r="12" spans="1:16" ht="41.15" customHeight="1" x14ac:dyDescent="0.2">
      <c r="A12" s="136">
        <v>5</v>
      </c>
      <c r="B12" s="130" t="str">
        <f>'入力シート1(共通)'!B10&amp;'入力シート1(共通)'!C10</f>
        <v/>
      </c>
      <c r="C12" s="167"/>
      <c r="D12" s="168"/>
      <c r="E12" s="131">
        <f>'入力シート1(共通)'!M10</f>
        <v>0</v>
      </c>
      <c r="F12" s="132">
        <f>IFERROR(ROUNDDOWN(('入力シート1(共通)'!M10-('入力シート1(共通)'!M10/1.4/0.9))*0.7,0),"　")</f>
        <v>0</v>
      </c>
      <c r="G12" s="133">
        <f t="shared" si="0"/>
        <v>0</v>
      </c>
      <c r="H12" s="139"/>
      <c r="I12" s="136">
        <v>5</v>
      </c>
      <c r="J12" s="137" t="str">
        <f t="shared" si="1"/>
        <v/>
      </c>
      <c r="K12" s="138">
        <f t="shared" si="2"/>
        <v>0</v>
      </c>
      <c r="L12" s="132">
        <f t="shared" si="3"/>
        <v>0</v>
      </c>
      <c r="M12" s="131">
        <f>IF(OR('入力シート1(共通)'!D10="群馬県",'入力シート2(県外在住者のみ回答)'!D10="全て群馬県内"),'入力シート1(共通)'!M10,'入力シート2(県外在住者のみ回答)'!E10)</f>
        <v>0</v>
      </c>
      <c r="N12" s="171">
        <f t="shared" si="4"/>
        <v>0</v>
      </c>
      <c r="O12" s="133">
        <f t="shared" si="5"/>
        <v>0</v>
      </c>
      <c r="P12" s="134" t="str">
        <f>+IF(OR('入力シート1(共通)'!D10="群馬県",'入力シート2(県外在住者のみ回答)'!D10="全て群馬県内",'入力シート2(県外在住者のみ回答)'!D10="一部群馬県内",),"○","")</f>
        <v/>
      </c>
    </row>
    <row r="13" spans="1:16" ht="41.15" customHeight="1" x14ac:dyDescent="0.2">
      <c r="A13" s="136">
        <v>6</v>
      </c>
      <c r="B13" s="130" t="str">
        <f>'入力シート1(共通)'!B11&amp;'入力シート1(共通)'!C11</f>
        <v/>
      </c>
      <c r="C13" s="167"/>
      <c r="D13" s="168"/>
      <c r="E13" s="131">
        <f>'入力シート1(共通)'!M11</f>
        <v>0</v>
      </c>
      <c r="F13" s="132">
        <f>IFERROR(ROUNDDOWN(('入力シート1(共通)'!M11-('入力シート1(共通)'!M11/1.4/0.9))*0.7,0),"　")</f>
        <v>0</v>
      </c>
      <c r="G13" s="133">
        <f t="shared" si="0"/>
        <v>0</v>
      </c>
      <c r="H13" s="139"/>
      <c r="I13" s="136">
        <v>6</v>
      </c>
      <c r="J13" s="137" t="str">
        <f t="shared" si="1"/>
        <v/>
      </c>
      <c r="K13" s="138">
        <f t="shared" si="2"/>
        <v>0</v>
      </c>
      <c r="L13" s="132">
        <f t="shared" si="3"/>
        <v>0</v>
      </c>
      <c r="M13" s="131">
        <f>IF(OR('入力シート1(共通)'!D11="群馬県",'入力シート2(県外在住者のみ回答)'!D11="全て群馬県内"),'入力シート1(共通)'!M11,'入力シート2(県外在住者のみ回答)'!E11)</f>
        <v>0</v>
      </c>
      <c r="N13" s="171">
        <f t="shared" si="4"/>
        <v>0</v>
      </c>
      <c r="O13" s="133">
        <f t="shared" si="5"/>
        <v>0</v>
      </c>
      <c r="P13" s="134" t="str">
        <f>+IF(OR('入力シート1(共通)'!D11="群馬県",'入力シート2(県外在住者のみ回答)'!D11="全て群馬県内",'入力シート2(県外在住者のみ回答)'!D11="一部群馬県内",),"○","")</f>
        <v/>
      </c>
    </row>
    <row r="14" spans="1:16" ht="41.15" customHeight="1" x14ac:dyDescent="0.2">
      <c r="A14" s="136">
        <v>7</v>
      </c>
      <c r="B14" s="130" t="str">
        <f>'入力シート1(共通)'!B12&amp;'入力シート1(共通)'!C12</f>
        <v/>
      </c>
      <c r="C14" s="167"/>
      <c r="D14" s="168"/>
      <c r="E14" s="131">
        <f>'入力シート1(共通)'!M12</f>
        <v>0</v>
      </c>
      <c r="F14" s="132">
        <f>IFERROR(ROUNDDOWN(('入力シート1(共通)'!M12-('入力シート1(共通)'!M12/1.4/0.9))*0.7,0),"　")</f>
        <v>0</v>
      </c>
      <c r="G14" s="133">
        <f t="shared" si="0"/>
        <v>0</v>
      </c>
      <c r="H14" s="139"/>
      <c r="I14" s="136">
        <v>7</v>
      </c>
      <c r="J14" s="137" t="str">
        <f t="shared" si="1"/>
        <v/>
      </c>
      <c r="K14" s="138">
        <f t="shared" si="2"/>
        <v>0</v>
      </c>
      <c r="L14" s="132">
        <f t="shared" si="3"/>
        <v>0</v>
      </c>
      <c r="M14" s="131">
        <f>IF(OR('入力シート1(共通)'!D12="群馬県",'入力シート2(県外在住者のみ回答)'!D12="全て群馬県内"),'入力シート1(共通)'!M12,'入力シート2(県外在住者のみ回答)'!E12)</f>
        <v>0</v>
      </c>
      <c r="N14" s="171">
        <f t="shared" si="4"/>
        <v>0</v>
      </c>
      <c r="O14" s="133">
        <f t="shared" si="5"/>
        <v>0</v>
      </c>
      <c r="P14" s="134" t="str">
        <f>+IF(OR('入力シート1(共通)'!D12="群馬県",'入力シート2(県外在住者のみ回答)'!D12="全て群馬県内",'入力シート2(県外在住者のみ回答)'!D12="一部群馬県内",),"○","")</f>
        <v/>
      </c>
    </row>
    <row r="15" spans="1:16" ht="41.15" customHeight="1" x14ac:dyDescent="0.2">
      <c r="A15" s="136">
        <v>8</v>
      </c>
      <c r="B15" s="130" t="str">
        <f>'入力シート1(共通)'!B13&amp;'入力シート1(共通)'!C13</f>
        <v/>
      </c>
      <c r="C15" s="167"/>
      <c r="D15" s="168"/>
      <c r="E15" s="131">
        <f>'入力シート1(共通)'!M13</f>
        <v>0</v>
      </c>
      <c r="F15" s="132">
        <f>IFERROR(ROUNDDOWN(('入力シート1(共通)'!M13-('入力シート1(共通)'!M13/1.4/0.9))*0.7,0),"　")</f>
        <v>0</v>
      </c>
      <c r="G15" s="133">
        <f t="shared" si="0"/>
        <v>0</v>
      </c>
      <c r="H15" s="139"/>
      <c r="I15" s="136">
        <v>8</v>
      </c>
      <c r="J15" s="137" t="str">
        <f t="shared" si="1"/>
        <v/>
      </c>
      <c r="K15" s="138">
        <f t="shared" si="2"/>
        <v>0</v>
      </c>
      <c r="L15" s="132">
        <f t="shared" si="3"/>
        <v>0</v>
      </c>
      <c r="M15" s="131">
        <f>IF(OR('入力シート1(共通)'!D13="群馬県",'入力シート2(県外在住者のみ回答)'!D13="全て群馬県内"),'入力シート1(共通)'!M13,'入力シート2(県外在住者のみ回答)'!E13)</f>
        <v>0</v>
      </c>
      <c r="N15" s="171">
        <f t="shared" si="4"/>
        <v>0</v>
      </c>
      <c r="O15" s="133">
        <f t="shared" si="5"/>
        <v>0</v>
      </c>
      <c r="P15" s="134" t="str">
        <f>+IF(OR('入力シート1(共通)'!D13="群馬県",'入力シート2(県外在住者のみ回答)'!D13="全て群馬県内",'入力シート2(県外在住者のみ回答)'!D13="一部群馬県内",),"○","")</f>
        <v/>
      </c>
    </row>
    <row r="16" spans="1:16" ht="41.15" customHeight="1" x14ac:dyDescent="0.2">
      <c r="A16" s="136">
        <v>9</v>
      </c>
      <c r="B16" s="130" t="str">
        <f>'入力シート1(共通)'!B14&amp;'入力シート1(共通)'!C14</f>
        <v/>
      </c>
      <c r="C16" s="167"/>
      <c r="D16" s="168"/>
      <c r="E16" s="131">
        <f>'入力シート1(共通)'!M14</f>
        <v>0</v>
      </c>
      <c r="F16" s="132">
        <f>IFERROR(ROUNDDOWN(('入力シート1(共通)'!M14-('入力シート1(共通)'!M14/1.4/0.9))*0.7,0),"　")</f>
        <v>0</v>
      </c>
      <c r="G16" s="133">
        <f t="shared" si="0"/>
        <v>0</v>
      </c>
      <c r="H16" s="139"/>
      <c r="I16" s="136">
        <v>9</v>
      </c>
      <c r="J16" s="137" t="str">
        <f t="shared" si="1"/>
        <v/>
      </c>
      <c r="K16" s="138">
        <f t="shared" si="2"/>
        <v>0</v>
      </c>
      <c r="L16" s="132">
        <f t="shared" si="3"/>
        <v>0</v>
      </c>
      <c r="M16" s="131">
        <f>IF(OR('入力シート1(共通)'!D14="群馬県",'入力シート2(県外在住者のみ回答)'!D14="全て群馬県内"),'入力シート1(共通)'!M14,'入力シート2(県外在住者のみ回答)'!E14)</f>
        <v>0</v>
      </c>
      <c r="N16" s="171">
        <f t="shared" si="4"/>
        <v>0</v>
      </c>
      <c r="O16" s="133">
        <f t="shared" si="5"/>
        <v>0</v>
      </c>
      <c r="P16" s="134" t="str">
        <f>+IF(OR('入力シート1(共通)'!D14="群馬県",'入力シート2(県外在住者のみ回答)'!D14="全て群馬県内",'入力シート2(県外在住者のみ回答)'!D14="一部群馬県内",),"○","")</f>
        <v/>
      </c>
    </row>
    <row r="17" spans="1:16" ht="41.15" customHeight="1" x14ac:dyDescent="0.2">
      <c r="A17" s="136">
        <v>10</v>
      </c>
      <c r="B17" s="130" t="str">
        <f>'入力シート1(共通)'!B15&amp;'入力シート1(共通)'!C15</f>
        <v/>
      </c>
      <c r="C17" s="167"/>
      <c r="D17" s="168"/>
      <c r="E17" s="131">
        <f>'入力シート1(共通)'!M15</f>
        <v>0</v>
      </c>
      <c r="F17" s="132">
        <f>IFERROR(ROUNDDOWN(('入力シート1(共通)'!M15-('入力シート1(共通)'!M15/1.4/0.9))*0.7,0),"　")</f>
        <v>0</v>
      </c>
      <c r="G17" s="133">
        <f t="shared" si="0"/>
        <v>0</v>
      </c>
      <c r="H17" s="139"/>
      <c r="I17" s="136">
        <v>10</v>
      </c>
      <c r="J17" s="137" t="str">
        <f t="shared" si="1"/>
        <v/>
      </c>
      <c r="K17" s="138">
        <f t="shared" si="2"/>
        <v>0</v>
      </c>
      <c r="L17" s="132">
        <f t="shared" si="3"/>
        <v>0</v>
      </c>
      <c r="M17" s="131">
        <f>IF(OR('入力シート1(共通)'!D15="群馬県",'入力シート2(県外在住者のみ回答)'!D15="全て群馬県内"),'入力シート1(共通)'!M15,'入力シート2(県外在住者のみ回答)'!E15)</f>
        <v>0</v>
      </c>
      <c r="N17" s="171">
        <f t="shared" si="4"/>
        <v>0</v>
      </c>
      <c r="O17" s="133">
        <f t="shared" si="5"/>
        <v>0</v>
      </c>
      <c r="P17" s="134" t="str">
        <f>+IF(OR('入力シート1(共通)'!D15="群馬県",'入力シート2(県外在住者のみ回答)'!D15="全て群馬県内",'入力シート2(県外在住者のみ回答)'!D15="一部群馬県内",),"○","")</f>
        <v/>
      </c>
    </row>
    <row r="18" spans="1:16" ht="41.15" customHeight="1" x14ac:dyDescent="0.2">
      <c r="A18" s="136">
        <v>11</v>
      </c>
      <c r="B18" s="130" t="str">
        <f>'入力シート1(共通)'!B16&amp;'入力シート1(共通)'!C16</f>
        <v/>
      </c>
      <c r="C18" s="167"/>
      <c r="D18" s="168"/>
      <c r="E18" s="131">
        <f>'入力シート1(共通)'!M16</f>
        <v>0</v>
      </c>
      <c r="F18" s="132">
        <f>IFERROR(ROUNDDOWN(('入力シート1(共通)'!M16-('入力シート1(共通)'!M16/1.4/0.9))*0.7,0),"　")</f>
        <v>0</v>
      </c>
      <c r="G18" s="133">
        <f t="shared" si="0"/>
        <v>0</v>
      </c>
      <c r="H18" s="139"/>
      <c r="I18" s="136">
        <v>11</v>
      </c>
      <c r="J18" s="137" t="str">
        <f t="shared" si="1"/>
        <v/>
      </c>
      <c r="K18" s="138">
        <f t="shared" si="2"/>
        <v>0</v>
      </c>
      <c r="L18" s="132">
        <f t="shared" si="3"/>
        <v>0</v>
      </c>
      <c r="M18" s="131">
        <f>IF(OR('入力シート1(共通)'!D16="群馬県",'入力シート2(県外在住者のみ回答)'!D16="全て群馬県内"),'入力シート1(共通)'!M16,'入力シート2(県外在住者のみ回答)'!E16)</f>
        <v>0</v>
      </c>
      <c r="N18" s="171">
        <f t="shared" si="4"/>
        <v>0</v>
      </c>
      <c r="O18" s="133">
        <f t="shared" si="5"/>
        <v>0</v>
      </c>
      <c r="P18" s="134" t="str">
        <f>+IF(OR('入力シート1(共通)'!D16="群馬県",'入力シート2(県外在住者のみ回答)'!D16="全て群馬県内",'入力シート2(県外在住者のみ回答)'!D16="一部群馬県内",),"○","")</f>
        <v/>
      </c>
    </row>
    <row r="19" spans="1:16" ht="41.15" customHeight="1" x14ac:dyDescent="0.2">
      <c r="A19" s="136">
        <v>12</v>
      </c>
      <c r="B19" s="130" t="str">
        <f>'入力シート1(共通)'!B17&amp;'入力シート1(共通)'!C17</f>
        <v/>
      </c>
      <c r="C19" s="167"/>
      <c r="D19" s="168"/>
      <c r="E19" s="131">
        <f>'入力シート1(共通)'!M17</f>
        <v>0</v>
      </c>
      <c r="F19" s="132">
        <f>IFERROR(ROUNDDOWN(('入力シート1(共通)'!M17-('入力シート1(共通)'!M17/1.4/0.9))*0.7,0),"　")</f>
        <v>0</v>
      </c>
      <c r="G19" s="133">
        <f t="shared" si="0"/>
        <v>0</v>
      </c>
      <c r="H19" s="139"/>
      <c r="I19" s="136">
        <v>12</v>
      </c>
      <c r="J19" s="137" t="str">
        <f t="shared" si="1"/>
        <v/>
      </c>
      <c r="K19" s="138">
        <f t="shared" si="2"/>
        <v>0</v>
      </c>
      <c r="L19" s="132">
        <f t="shared" si="3"/>
        <v>0</v>
      </c>
      <c r="M19" s="131">
        <f>IF(OR('入力シート1(共通)'!D17="群馬県",'入力シート2(県外在住者のみ回答)'!D17="全て群馬県内"),'入力シート1(共通)'!M17,'入力シート2(県外在住者のみ回答)'!E17)</f>
        <v>0</v>
      </c>
      <c r="N19" s="171">
        <f t="shared" si="4"/>
        <v>0</v>
      </c>
      <c r="O19" s="133">
        <f t="shared" si="5"/>
        <v>0</v>
      </c>
      <c r="P19" s="134" t="str">
        <f>+IF(OR('入力シート1(共通)'!D17="群馬県",'入力シート2(県外在住者のみ回答)'!D17="全て群馬県内",'入力シート2(県外在住者のみ回答)'!D17="一部群馬県内",),"○","")</f>
        <v/>
      </c>
    </row>
    <row r="20" spans="1:16" ht="41.15" customHeight="1" x14ac:dyDescent="0.2">
      <c r="A20" s="136">
        <v>13</v>
      </c>
      <c r="B20" s="130" t="str">
        <f>'入力シート1(共通)'!B18&amp;'入力シート1(共通)'!C18</f>
        <v/>
      </c>
      <c r="C20" s="167"/>
      <c r="D20" s="168"/>
      <c r="E20" s="131">
        <f>'入力シート1(共通)'!M18</f>
        <v>0</v>
      </c>
      <c r="F20" s="132">
        <f>IFERROR(ROUNDDOWN(('入力シート1(共通)'!M18-('入力シート1(共通)'!M18/1.4/0.9))*0.7,0),"　")</f>
        <v>0</v>
      </c>
      <c r="G20" s="133">
        <f t="shared" si="0"/>
        <v>0</v>
      </c>
      <c r="H20" s="139"/>
      <c r="I20" s="136">
        <v>13</v>
      </c>
      <c r="J20" s="137" t="str">
        <f t="shared" si="1"/>
        <v/>
      </c>
      <c r="K20" s="138">
        <f t="shared" si="2"/>
        <v>0</v>
      </c>
      <c r="L20" s="132">
        <f t="shared" si="3"/>
        <v>0</v>
      </c>
      <c r="M20" s="131">
        <f>IF(OR('入力シート1(共通)'!D18="群馬県",'入力シート2(県外在住者のみ回答)'!D18="全て群馬県内"),'入力シート1(共通)'!M18,'入力シート2(県外在住者のみ回答)'!E18)</f>
        <v>0</v>
      </c>
      <c r="N20" s="171">
        <f t="shared" si="4"/>
        <v>0</v>
      </c>
      <c r="O20" s="133">
        <f t="shared" si="5"/>
        <v>0</v>
      </c>
      <c r="P20" s="134" t="str">
        <f>+IF(OR('入力シート1(共通)'!D18="群馬県",'入力シート2(県外在住者のみ回答)'!D18="全て群馬県内",'入力シート2(県外在住者のみ回答)'!D18="一部群馬県内",),"○","")</f>
        <v/>
      </c>
    </row>
    <row r="21" spans="1:16" ht="41.15" customHeight="1" x14ac:dyDescent="0.2">
      <c r="A21" s="136">
        <v>14</v>
      </c>
      <c r="B21" s="130" t="str">
        <f>'入力シート1(共通)'!B19&amp;'入力シート1(共通)'!C19</f>
        <v/>
      </c>
      <c r="C21" s="167"/>
      <c r="D21" s="168"/>
      <c r="E21" s="131">
        <f>'入力シート1(共通)'!M19</f>
        <v>0</v>
      </c>
      <c r="F21" s="132">
        <f>IFERROR(ROUNDDOWN(('入力シート1(共通)'!M19-('入力シート1(共通)'!M19/1.4/0.9))*0.7,0),"　")</f>
        <v>0</v>
      </c>
      <c r="G21" s="133">
        <f t="shared" si="0"/>
        <v>0</v>
      </c>
      <c r="H21" s="139"/>
      <c r="I21" s="136">
        <v>14</v>
      </c>
      <c r="J21" s="137" t="str">
        <f t="shared" si="1"/>
        <v/>
      </c>
      <c r="K21" s="138">
        <f t="shared" si="2"/>
        <v>0</v>
      </c>
      <c r="L21" s="132">
        <f t="shared" si="3"/>
        <v>0</v>
      </c>
      <c r="M21" s="131">
        <f>IF(OR('入力シート1(共通)'!D19="群馬県",'入力シート2(県外在住者のみ回答)'!D19="全て群馬県内"),'入力シート1(共通)'!M19,'入力シート2(県外在住者のみ回答)'!E19)</f>
        <v>0</v>
      </c>
      <c r="N21" s="171">
        <f t="shared" si="4"/>
        <v>0</v>
      </c>
      <c r="O21" s="133">
        <f t="shared" si="5"/>
        <v>0</v>
      </c>
      <c r="P21" s="134" t="str">
        <f>+IF(OR('入力シート1(共通)'!D19="群馬県",'入力シート2(県外在住者のみ回答)'!D19="全て群馬県内",'入力シート2(県外在住者のみ回答)'!D19="一部群馬県内",),"○","")</f>
        <v/>
      </c>
    </row>
    <row r="22" spans="1:16" ht="41.15" customHeight="1" x14ac:dyDescent="0.2">
      <c r="A22" s="136">
        <v>15</v>
      </c>
      <c r="B22" s="130" t="str">
        <f>'入力シート1(共通)'!B20&amp;'入力シート1(共通)'!C20</f>
        <v/>
      </c>
      <c r="C22" s="167"/>
      <c r="D22" s="168"/>
      <c r="E22" s="131">
        <f>'入力シート1(共通)'!M20</f>
        <v>0</v>
      </c>
      <c r="F22" s="132">
        <f>IFERROR(ROUNDDOWN(('入力シート1(共通)'!M20-('入力シート1(共通)'!M20/1.4/0.9))*0.7,0),"　")</f>
        <v>0</v>
      </c>
      <c r="G22" s="133">
        <f t="shared" si="0"/>
        <v>0</v>
      </c>
      <c r="H22" s="139"/>
      <c r="I22" s="136">
        <v>15</v>
      </c>
      <c r="J22" s="137" t="str">
        <f t="shared" si="1"/>
        <v/>
      </c>
      <c r="K22" s="138">
        <f t="shared" si="2"/>
        <v>0</v>
      </c>
      <c r="L22" s="132">
        <f t="shared" si="3"/>
        <v>0</v>
      </c>
      <c r="M22" s="131">
        <f>IF(OR('入力シート1(共通)'!D20="群馬県",'入力シート2(県外在住者のみ回答)'!D20="全て群馬県内"),'入力シート1(共通)'!M20,'入力シート2(県外在住者のみ回答)'!E20)</f>
        <v>0</v>
      </c>
      <c r="N22" s="171">
        <f t="shared" si="4"/>
        <v>0</v>
      </c>
      <c r="O22" s="133">
        <f t="shared" si="5"/>
        <v>0</v>
      </c>
      <c r="P22" s="134" t="str">
        <f>+IF(OR('入力シート1(共通)'!D20="群馬県",'入力シート2(県外在住者のみ回答)'!D20="全て群馬県内",'入力シート2(県外在住者のみ回答)'!D20="一部群馬県内",),"○","")</f>
        <v/>
      </c>
    </row>
    <row r="23" spans="1:16" ht="41.15" customHeight="1" x14ac:dyDescent="0.2">
      <c r="A23" s="136">
        <v>16</v>
      </c>
      <c r="B23" s="130" t="str">
        <f>'入力シート1(共通)'!B21&amp;'入力シート1(共通)'!C21</f>
        <v/>
      </c>
      <c r="C23" s="167"/>
      <c r="D23" s="168"/>
      <c r="E23" s="131">
        <f>'入力シート1(共通)'!M21</f>
        <v>0</v>
      </c>
      <c r="F23" s="132">
        <f>IFERROR(ROUNDDOWN(('入力シート1(共通)'!M21-('入力シート1(共通)'!M21/1.4/0.9))*0.7,0),"　")</f>
        <v>0</v>
      </c>
      <c r="G23" s="133">
        <f t="shared" si="0"/>
        <v>0</v>
      </c>
      <c r="H23" s="139"/>
      <c r="I23" s="136">
        <v>16</v>
      </c>
      <c r="J23" s="137" t="str">
        <f t="shared" si="1"/>
        <v/>
      </c>
      <c r="K23" s="138">
        <f t="shared" si="2"/>
        <v>0</v>
      </c>
      <c r="L23" s="132">
        <f t="shared" si="3"/>
        <v>0</v>
      </c>
      <c r="M23" s="131">
        <f>IF(OR('入力シート1(共通)'!D21="群馬県",'入力シート2(県外在住者のみ回答)'!D21="全て群馬県内"),'入力シート1(共通)'!M21,'入力シート2(県外在住者のみ回答)'!E21)</f>
        <v>0</v>
      </c>
      <c r="N23" s="171">
        <f t="shared" si="4"/>
        <v>0</v>
      </c>
      <c r="O23" s="133">
        <f t="shared" si="5"/>
        <v>0</v>
      </c>
      <c r="P23" s="134" t="str">
        <f>+IF(OR('入力シート1(共通)'!D21="群馬県",'入力シート2(県外在住者のみ回答)'!D21="全て群馬県内",'入力シート2(県外在住者のみ回答)'!D21="一部群馬県内",),"○","")</f>
        <v/>
      </c>
    </row>
    <row r="24" spans="1:16" ht="41.15" customHeight="1" x14ac:dyDescent="0.2">
      <c r="A24" s="136">
        <v>17</v>
      </c>
      <c r="B24" s="130" t="str">
        <f>'入力シート1(共通)'!B22&amp;'入力シート1(共通)'!C22</f>
        <v/>
      </c>
      <c r="C24" s="167"/>
      <c r="D24" s="168"/>
      <c r="E24" s="131">
        <f>'入力シート1(共通)'!M22</f>
        <v>0</v>
      </c>
      <c r="F24" s="132">
        <f>IFERROR(ROUNDDOWN(('入力シート1(共通)'!M22-('入力シート1(共通)'!M22/1.4/0.9))*0.7,0),"　")</f>
        <v>0</v>
      </c>
      <c r="G24" s="133">
        <f t="shared" si="0"/>
        <v>0</v>
      </c>
      <c r="H24" s="139"/>
      <c r="I24" s="136">
        <v>17</v>
      </c>
      <c r="J24" s="137" t="str">
        <f t="shared" si="1"/>
        <v/>
      </c>
      <c r="K24" s="138">
        <f t="shared" si="2"/>
        <v>0</v>
      </c>
      <c r="L24" s="132">
        <f t="shared" si="3"/>
        <v>0</v>
      </c>
      <c r="M24" s="131">
        <f>IF(OR('入力シート1(共通)'!D22="群馬県",'入力シート2(県外在住者のみ回答)'!D22="全て群馬県内"),'入力シート1(共通)'!M22,'入力シート2(県外在住者のみ回答)'!E22)</f>
        <v>0</v>
      </c>
      <c r="N24" s="171">
        <f t="shared" si="4"/>
        <v>0</v>
      </c>
      <c r="O24" s="133">
        <f t="shared" si="5"/>
        <v>0</v>
      </c>
      <c r="P24" s="134" t="str">
        <f>+IF(OR('入力シート1(共通)'!D22="群馬県",'入力シート2(県外在住者のみ回答)'!D22="全て群馬県内",'入力シート2(県外在住者のみ回答)'!D22="一部群馬県内",),"○","")</f>
        <v/>
      </c>
    </row>
    <row r="25" spans="1:16" ht="41.15" customHeight="1" x14ac:dyDescent="0.2">
      <c r="A25" s="136">
        <v>18</v>
      </c>
      <c r="B25" s="130" t="str">
        <f>'入力シート1(共通)'!B23&amp;'入力シート1(共通)'!C23</f>
        <v/>
      </c>
      <c r="C25" s="167"/>
      <c r="D25" s="168"/>
      <c r="E25" s="131">
        <f>'入力シート1(共通)'!M23</f>
        <v>0</v>
      </c>
      <c r="F25" s="132">
        <f>IFERROR(ROUNDDOWN(('入力シート1(共通)'!M23-('入力シート1(共通)'!M23/1.4/0.9))*0.7,0),"　")</f>
        <v>0</v>
      </c>
      <c r="G25" s="133">
        <f t="shared" si="0"/>
        <v>0</v>
      </c>
      <c r="H25" s="139"/>
      <c r="I25" s="136">
        <v>18</v>
      </c>
      <c r="J25" s="137" t="str">
        <f t="shared" si="1"/>
        <v/>
      </c>
      <c r="K25" s="138">
        <f t="shared" si="2"/>
        <v>0</v>
      </c>
      <c r="L25" s="132">
        <f t="shared" si="3"/>
        <v>0</v>
      </c>
      <c r="M25" s="131">
        <f>IF(OR('入力シート1(共通)'!D23="群馬県",'入力シート2(県外在住者のみ回答)'!D23="全て群馬県内"),'入力シート1(共通)'!M23,'入力シート2(県外在住者のみ回答)'!E23)</f>
        <v>0</v>
      </c>
      <c r="N25" s="171">
        <f t="shared" si="4"/>
        <v>0</v>
      </c>
      <c r="O25" s="133">
        <f t="shared" si="5"/>
        <v>0</v>
      </c>
      <c r="P25" s="134" t="str">
        <f>+IF(OR('入力シート1(共通)'!D23="群馬県",'入力シート2(県外在住者のみ回答)'!D23="全て群馬県内",'入力シート2(県外在住者のみ回答)'!D23="一部群馬県内",),"○","")</f>
        <v/>
      </c>
    </row>
    <row r="26" spans="1:16" ht="41.15" customHeight="1" x14ac:dyDescent="0.2">
      <c r="A26" s="136">
        <v>19</v>
      </c>
      <c r="B26" s="130" t="str">
        <f>'入力シート1(共通)'!B24&amp;'入力シート1(共通)'!C24</f>
        <v/>
      </c>
      <c r="C26" s="167"/>
      <c r="D26" s="168"/>
      <c r="E26" s="131">
        <f>'入力シート1(共通)'!M24</f>
        <v>0</v>
      </c>
      <c r="F26" s="132">
        <f>IFERROR(ROUNDDOWN(('入力シート1(共通)'!M24-('入力シート1(共通)'!M24/1.4/0.9))*0.7,0),"　")</f>
        <v>0</v>
      </c>
      <c r="G26" s="133">
        <f t="shared" si="0"/>
        <v>0</v>
      </c>
      <c r="H26" s="139"/>
      <c r="I26" s="136">
        <v>19</v>
      </c>
      <c r="J26" s="137" t="str">
        <f t="shared" si="1"/>
        <v/>
      </c>
      <c r="K26" s="138">
        <f t="shared" si="2"/>
        <v>0</v>
      </c>
      <c r="L26" s="132">
        <f t="shared" si="3"/>
        <v>0</v>
      </c>
      <c r="M26" s="131">
        <f>IF(OR('入力シート1(共通)'!D24="群馬県",'入力シート2(県外在住者のみ回答)'!D24="全て群馬県内"),'入力シート1(共通)'!M24,'入力シート2(県外在住者のみ回答)'!E24)</f>
        <v>0</v>
      </c>
      <c r="N26" s="171">
        <f t="shared" si="4"/>
        <v>0</v>
      </c>
      <c r="O26" s="133">
        <f t="shared" si="5"/>
        <v>0</v>
      </c>
      <c r="P26" s="134" t="str">
        <f>+IF(OR('入力シート1(共通)'!D24="群馬県",'入力シート2(県外在住者のみ回答)'!D24="全て群馬県内",'入力シート2(県外在住者のみ回答)'!D24="一部群馬県内",),"○","")</f>
        <v/>
      </c>
    </row>
    <row r="27" spans="1:16" ht="41.15" customHeight="1" x14ac:dyDescent="0.2">
      <c r="A27" s="136">
        <v>20</v>
      </c>
      <c r="B27" s="130" t="str">
        <f>'入力シート1(共通)'!B25&amp;'入力シート1(共通)'!C25</f>
        <v/>
      </c>
      <c r="C27" s="167"/>
      <c r="D27" s="168"/>
      <c r="E27" s="131">
        <f>'入力シート1(共通)'!M25</f>
        <v>0</v>
      </c>
      <c r="F27" s="132">
        <f>IFERROR(ROUNDDOWN(('入力シート1(共通)'!M25-('入力シート1(共通)'!M25/1.4/0.9))*0.7,0),"　")</f>
        <v>0</v>
      </c>
      <c r="G27" s="133">
        <f t="shared" si="0"/>
        <v>0</v>
      </c>
      <c r="H27" s="139"/>
      <c r="I27" s="136">
        <v>20</v>
      </c>
      <c r="J27" s="137" t="str">
        <f t="shared" si="1"/>
        <v/>
      </c>
      <c r="K27" s="138">
        <f t="shared" si="2"/>
        <v>0</v>
      </c>
      <c r="L27" s="132">
        <f t="shared" si="3"/>
        <v>0</v>
      </c>
      <c r="M27" s="131">
        <f>IF(OR('入力シート1(共通)'!D25="群馬県",'入力シート2(県外在住者のみ回答)'!D25="全て群馬県内"),'入力シート1(共通)'!M25,'入力シート2(県外在住者のみ回答)'!E25)</f>
        <v>0</v>
      </c>
      <c r="N27" s="171">
        <f t="shared" si="4"/>
        <v>0</v>
      </c>
      <c r="O27" s="133">
        <f t="shared" si="5"/>
        <v>0</v>
      </c>
      <c r="P27" s="134" t="str">
        <f>+IF(OR('入力シート1(共通)'!D25="群馬県",'入力シート2(県外在住者のみ回答)'!D25="全て群馬県内",'入力シート2(県外在住者のみ回答)'!D25="一部群馬県内",),"○","")</f>
        <v/>
      </c>
    </row>
    <row r="28" spans="1:16" ht="41.15" customHeight="1" x14ac:dyDescent="0.2">
      <c r="A28" s="136">
        <v>21</v>
      </c>
      <c r="B28" s="130" t="str">
        <f>'入力シート1(共通)'!B26&amp;'入力シート1(共通)'!C26</f>
        <v/>
      </c>
      <c r="C28" s="167"/>
      <c r="D28" s="168"/>
      <c r="E28" s="131">
        <f>'入力シート1(共通)'!M26</f>
        <v>0</v>
      </c>
      <c r="F28" s="132">
        <f>IFERROR(ROUNDDOWN(('入力シート1(共通)'!M26-('入力シート1(共通)'!M26/1.4/0.9))*0.7,0),"　")</f>
        <v>0</v>
      </c>
      <c r="G28" s="133">
        <f t="shared" si="0"/>
        <v>0</v>
      </c>
      <c r="H28" s="139"/>
      <c r="I28" s="136">
        <v>21</v>
      </c>
      <c r="J28" s="137" t="str">
        <f t="shared" si="1"/>
        <v/>
      </c>
      <c r="K28" s="138">
        <f t="shared" si="2"/>
        <v>0</v>
      </c>
      <c r="L28" s="132">
        <f t="shared" si="3"/>
        <v>0</v>
      </c>
      <c r="M28" s="131">
        <f>IF(OR('入力シート1(共通)'!D26="群馬県",'入力シート2(県外在住者のみ回答)'!D26="全て群馬県内"),'入力シート1(共通)'!M26,'入力シート2(県外在住者のみ回答)'!E26)</f>
        <v>0</v>
      </c>
      <c r="N28" s="171">
        <f t="shared" si="4"/>
        <v>0</v>
      </c>
      <c r="O28" s="133">
        <f t="shared" si="5"/>
        <v>0</v>
      </c>
      <c r="P28" s="134" t="str">
        <f>+IF(OR('入力シート1(共通)'!D26="群馬県",'入力シート2(県外在住者のみ回答)'!D26="全て群馬県内",'入力シート2(県外在住者のみ回答)'!D26="一部群馬県内",),"○","")</f>
        <v/>
      </c>
    </row>
    <row r="29" spans="1:16" ht="41.15" customHeight="1" x14ac:dyDescent="0.2">
      <c r="A29" s="136">
        <v>22</v>
      </c>
      <c r="B29" s="130" t="str">
        <f>'入力シート1(共通)'!B27&amp;'入力シート1(共通)'!C27</f>
        <v/>
      </c>
      <c r="C29" s="167"/>
      <c r="D29" s="168"/>
      <c r="E29" s="131">
        <f>'入力シート1(共通)'!M27</f>
        <v>0</v>
      </c>
      <c r="F29" s="132">
        <f>IFERROR(ROUNDDOWN(('入力シート1(共通)'!M27-('入力シート1(共通)'!M27/1.4/0.9))*0.7,0),"　")</f>
        <v>0</v>
      </c>
      <c r="G29" s="133">
        <f t="shared" si="0"/>
        <v>0</v>
      </c>
      <c r="H29" s="139"/>
      <c r="I29" s="136">
        <v>22</v>
      </c>
      <c r="J29" s="137" t="str">
        <f t="shared" si="1"/>
        <v/>
      </c>
      <c r="K29" s="138">
        <f t="shared" si="2"/>
        <v>0</v>
      </c>
      <c r="L29" s="132">
        <f t="shared" si="3"/>
        <v>0</v>
      </c>
      <c r="M29" s="131">
        <f>IF(OR('入力シート1(共通)'!D27="群馬県",'入力シート2(県外在住者のみ回答)'!D27="全て群馬県内"),'入力シート1(共通)'!M27,'入力シート2(県外在住者のみ回答)'!E27)</f>
        <v>0</v>
      </c>
      <c r="N29" s="171">
        <f t="shared" si="4"/>
        <v>0</v>
      </c>
      <c r="O29" s="133">
        <f t="shared" si="5"/>
        <v>0</v>
      </c>
      <c r="P29" s="134" t="str">
        <f>+IF(OR('入力シート1(共通)'!D27="群馬県",'入力シート2(県外在住者のみ回答)'!D27="全て群馬県内",'入力シート2(県外在住者のみ回答)'!D27="一部群馬県内",),"○","")</f>
        <v/>
      </c>
    </row>
    <row r="30" spans="1:16" ht="41.15" customHeight="1" x14ac:dyDescent="0.2">
      <c r="A30" s="136">
        <v>23</v>
      </c>
      <c r="B30" s="130" t="str">
        <f>'入力シート1(共通)'!B28&amp;'入力シート1(共通)'!C28</f>
        <v/>
      </c>
      <c r="C30" s="167"/>
      <c r="D30" s="168"/>
      <c r="E30" s="131">
        <f>'入力シート1(共通)'!M28</f>
        <v>0</v>
      </c>
      <c r="F30" s="132">
        <f>IFERROR(ROUNDDOWN(('入力シート1(共通)'!M28-('入力シート1(共通)'!M28/1.4/0.9))*0.7,0),"　")</f>
        <v>0</v>
      </c>
      <c r="G30" s="133">
        <f t="shared" si="0"/>
        <v>0</v>
      </c>
      <c r="H30" s="139"/>
      <c r="I30" s="136">
        <v>23</v>
      </c>
      <c r="J30" s="137" t="str">
        <f t="shared" si="1"/>
        <v/>
      </c>
      <c r="K30" s="138">
        <f t="shared" si="2"/>
        <v>0</v>
      </c>
      <c r="L30" s="132">
        <f t="shared" si="3"/>
        <v>0</v>
      </c>
      <c r="M30" s="131">
        <f>IF(OR('入力シート1(共通)'!D28="群馬県",'入力シート2(県外在住者のみ回答)'!D28="全て群馬県内"),'入力シート1(共通)'!M28,'入力シート2(県外在住者のみ回答)'!E28)</f>
        <v>0</v>
      </c>
      <c r="N30" s="171">
        <f t="shared" si="4"/>
        <v>0</v>
      </c>
      <c r="O30" s="133">
        <f t="shared" si="5"/>
        <v>0</v>
      </c>
      <c r="P30" s="134" t="str">
        <f>+IF(OR('入力シート1(共通)'!D28="群馬県",'入力シート2(県外在住者のみ回答)'!D28="全て群馬県内",'入力シート2(県外在住者のみ回答)'!D28="一部群馬県内",),"○","")</f>
        <v/>
      </c>
    </row>
    <row r="31" spans="1:16" ht="41.15" customHeight="1" x14ac:dyDescent="0.2">
      <c r="A31" s="136">
        <v>24</v>
      </c>
      <c r="B31" s="130" t="str">
        <f>'入力シート1(共通)'!B29&amp;'入力シート1(共通)'!C29</f>
        <v/>
      </c>
      <c r="C31" s="167"/>
      <c r="D31" s="168"/>
      <c r="E31" s="131">
        <f>'入力シート1(共通)'!M29</f>
        <v>0</v>
      </c>
      <c r="F31" s="132">
        <f>IFERROR(ROUNDDOWN(('入力シート1(共通)'!M29-('入力シート1(共通)'!M29/1.4/0.9))*0.7,0),"　")</f>
        <v>0</v>
      </c>
      <c r="G31" s="133">
        <f t="shared" si="0"/>
        <v>0</v>
      </c>
      <c r="H31" s="139"/>
      <c r="I31" s="136">
        <v>24</v>
      </c>
      <c r="J31" s="137" t="str">
        <f t="shared" si="1"/>
        <v/>
      </c>
      <c r="K31" s="138">
        <f t="shared" si="2"/>
        <v>0</v>
      </c>
      <c r="L31" s="132">
        <f t="shared" si="3"/>
        <v>0</v>
      </c>
      <c r="M31" s="131">
        <f>IF(OR('入力シート1(共通)'!D29="群馬県",'入力シート2(県外在住者のみ回答)'!D29="全て群馬県内"),'入力シート1(共通)'!M29,'入力シート2(県外在住者のみ回答)'!E29)</f>
        <v>0</v>
      </c>
      <c r="N31" s="171">
        <f t="shared" si="4"/>
        <v>0</v>
      </c>
      <c r="O31" s="133">
        <f t="shared" si="5"/>
        <v>0</v>
      </c>
      <c r="P31" s="134" t="str">
        <f>+IF(OR('入力シート1(共通)'!D29="群馬県",'入力シート2(県外在住者のみ回答)'!D29="全て群馬県内",'入力シート2(県外在住者のみ回答)'!D29="一部群馬県内",),"○","")</f>
        <v/>
      </c>
    </row>
    <row r="32" spans="1:16" ht="41.15" customHeight="1" x14ac:dyDescent="0.2">
      <c r="A32" s="136">
        <v>25</v>
      </c>
      <c r="B32" s="130" t="str">
        <f>'入力シート1(共通)'!B30&amp;'入力シート1(共通)'!C30</f>
        <v/>
      </c>
      <c r="C32" s="167"/>
      <c r="D32" s="168"/>
      <c r="E32" s="131">
        <f>'入力シート1(共通)'!M30</f>
        <v>0</v>
      </c>
      <c r="F32" s="132">
        <f>IFERROR(ROUNDDOWN(('入力シート1(共通)'!M30-('入力シート1(共通)'!M30/1.4/0.9))*0.7,0),"　")</f>
        <v>0</v>
      </c>
      <c r="G32" s="133">
        <f t="shared" si="0"/>
        <v>0</v>
      </c>
      <c r="H32" s="139"/>
      <c r="I32" s="136">
        <v>25</v>
      </c>
      <c r="J32" s="137" t="str">
        <f t="shared" si="1"/>
        <v/>
      </c>
      <c r="K32" s="138">
        <f t="shared" si="2"/>
        <v>0</v>
      </c>
      <c r="L32" s="132">
        <f t="shared" si="3"/>
        <v>0</v>
      </c>
      <c r="M32" s="131">
        <f>IF(OR('入力シート1(共通)'!D30="群馬県",'入力シート2(県外在住者のみ回答)'!D30="全て群馬県内"),'入力シート1(共通)'!M30,'入力シート2(県外在住者のみ回答)'!E30)</f>
        <v>0</v>
      </c>
      <c r="N32" s="171">
        <f t="shared" si="4"/>
        <v>0</v>
      </c>
      <c r="O32" s="133">
        <f t="shared" si="5"/>
        <v>0</v>
      </c>
      <c r="P32" s="134" t="str">
        <f>+IF(OR('入力シート1(共通)'!D30="群馬県",'入力シート2(県外在住者のみ回答)'!D30="全て群馬県内",'入力シート2(県外在住者のみ回答)'!D30="一部群馬県内",),"○","")</f>
        <v/>
      </c>
    </row>
    <row r="33" spans="1:16" ht="41.15" customHeight="1" x14ac:dyDescent="0.2">
      <c r="A33" s="136">
        <v>26</v>
      </c>
      <c r="B33" s="130" t="str">
        <f>'入力シート1(共通)'!B31&amp;'入力シート1(共通)'!C31</f>
        <v/>
      </c>
      <c r="C33" s="167"/>
      <c r="D33" s="168"/>
      <c r="E33" s="131">
        <f>'入力シート1(共通)'!M31</f>
        <v>0</v>
      </c>
      <c r="F33" s="132">
        <f>IFERROR(ROUNDDOWN(('入力シート1(共通)'!M31-('入力シート1(共通)'!M31/1.4/0.9))*0.7,0),"　")</f>
        <v>0</v>
      </c>
      <c r="G33" s="133">
        <f t="shared" si="0"/>
        <v>0</v>
      </c>
      <c r="H33" s="139"/>
      <c r="I33" s="136">
        <v>26</v>
      </c>
      <c r="J33" s="137" t="str">
        <f t="shared" si="1"/>
        <v/>
      </c>
      <c r="K33" s="138">
        <f t="shared" si="2"/>
        <v>0</v>
      </c>
      <c r="L33" s="132">
        <f t="shared" si="3"/>
        <v>0</v>
      </c>
      <c r="M33" s="131">
        <f>IF(OR('入力シート1(共通)'!D31="群馬県",'入力シート2(県外在住者のみ回答)'!D31="全て群馬県内"),'入力シート1(共通)'!M31,'入力シート2(県外在住者のみ回答)'!E31)</f>
        <v>0</v>
      </c>
      <c r="N33" s="171">
        <f t="shared" si="4"/>
        <v>0</v>
      </c>
      <c r="O33" s="133">
        <f t="shared" si="5"/>
        <v>0</v>
      </c>
      <c r="P33" s="134" t="str">
        <f>+IF(OR('入力シート1(共通)'!D31="群馬県",'入力シート2(県外在住者のみ回答)'!D31="全て群馬県内",'入力シート2(県外在住者のみ回答)'!D31="一部群馬県内",),"○","")</f>
        <v/>
      </c>
    </row>
    <row r="34" spans="1:16" ht="41.15" customHeight="1" x14ac:dyDescent="0.2">
      <c r="A34" s="136">
        <v>27</v>
      </c>
      <c r="B34" s="130" t="str">
        <f>'入力シート1(共通)'!B32&amp;'入力シート1(共通)'!C32</f>
        <v/>
      </c>
      <c r="C34" s="167"/>
      <c r="D34" s="168"/>
      <c r="E34" s="131">
        <f>'入力シート1(共通)'!M32</f>
        <v>0</v>
      </c>
      <c r="F34" s="132">
        <f>IFERROR(ROUNDDOWN(('入力シート1(共通)'!M32-('入力シート1(共通)'!M32/1.4/0.9))*0.7,0),"　")</f>
        <v>0</v>
      </c>
      <c r="G34" s="133">
        <f t="shared" si="0"/>
        <v>0</v>
      </c>
      <c r="H34" s="139"/>
      <c r="I34" s="136">
        <v>27</v>
      </c>
      <c r="J34" s="137" t="str">
        <f t="shared" si="1"/>
        <v/>
      </c>
      <c r="K34" s="138">
        <f t="shared" si="2"/>
        <v>0</v>
      </c>
      <c r="L34" s="132">
        <f t="shared" si="3"/>
        <v>0</v>
      </c>
      <c r="M34" s="131">
        <f>IF(OR('入力シート1(共通)'!D32="群馬県",'入力シート2(県外在住者のみ回答)'!D32="全て群馬県内"),'入力シート1(共通)'!M32,'入力シート2(県外在住者のみ回答)'!E32)</f>
        <v>0</v>
      </c>
      <c r="N34" s="171">
        <f t="shared" si="4"/>
        <v>0</v>
      </c>
      <c r="O34" s="133">
        <f t="shared" si="5"/>
        <v>0</v>
      </c>
      <c r="P34" s="134" t="str">
        <f>+IF(OR('入力シート1(共通)'!D32="群馬県",'入力シート2(県外在住者のみ回答)'!D32="全て群馬県内",'入力シート2(県外在住者のみ回答)'!D32="一部群馬県内",),"○","")</f>
        <v/>
      </c>
    </row>
    <row r="35" spans="1:16" ht="41.15" customHeight="1" x14ac:dyDescent="0.2">
      <c r="A35" s="136">
        <v>28</v>
      </c>
      <c r="B35" s="130" t="str">
        <f>'入力シート1(共通)'!B33&amp;'入力シート1(共通)'!C33</f>
        <v/>
      </c>
      <c r="C35" s="167"/>
      <c r="D35" s="168"/>
      <c r="E35" s="131">
        <f>'入力シート1(共通)'!M33</f>
        <v>0</v>
      </c>
      <c r="F35" s="132">
        <f>IFERROR(ROUNDDOWN(('入力シート1(共通)'!M33-('入力シート1(共通)'!M33/1.4/0.9))*0.7,0),"　")</f>
        <v>0</v>
      </c>
      <c r="G35" s="133">
        <f t="shared" si="0"/>
        <v>0</v>
      </c>
      <c r="H35" s="139"/>
      <c r="I35" s="136">
        <v>28</v>
      </c>
      <c r="J35" s="137" t="str">
        <f t="shared" si="1"/>
        <v/>
      </c>
      <c r="K35" s="138">
        <f t="shared" si="2"/>
        <v>0</v>
      </c>
      <c r="L35" s="132">
        <f t="shared" si="3"/>
        <v>0</v>
      </c>
      <c r="M35" s="131">
        <f>IF(OR('入力シート1(共通)'!D33="群馬県",'入力シート2(県外在住者のみ回答)'!D33="全て群馬県内"),'入力シート1(共通)'!M33,'入力シート2(県外在住者のみ回答)'!E33)</f>
        <v>0</v>
      </c>
      <c r="N35" s="171">
        <f t="shared" si="4"/>
        <v>0</v>
      </c>
      <c r="O35" s="133">
        <f t="shared" si="5"/>
        <v>0</v>
      </c>
      <c r="P35" s="134" t="str">
        <f>+IF(OR('入力シート1(共通)'!D33="群馬県",'入力シート2(県外在住者のみ回答)'!D33="全て群馬県内",'入力シート2(県外在住者のみ回答)'!D33="一部群馬県内",),"○","")</f>
        <v/>
      </c>
    </row>
    <row r="36" spans="1:16" ht="41.15" customHeight="1" x14ac:dyDescent="0.2">
      <c r="A36" s="136">
        <v>29</v>
      </c>
      <c r="B36" s="130" t="str">
        <f>'入力シート1(共通)'!B34&amp;'入力シート1(共通)'!C34</f>
        <v/>
      </c>
      <c r="C36" s="167"/>
      <c r="D36" s="168"/>
      <c r="E36" s="131">
        <f>'入力シート1(共通)'!M34</f>
        <v>0</v>
      </c>
      <c r="F36" s="132">
        <f>IFERROR(ROUNDDOWN(('入力シート1(共通)'!M34-('入力シート1(共通)'!M34/1.4/0.9))*0.7,0),"　")</f>
        <v>0</v>
      </c>
      <c r="G36" s="133">
        <f t="shared" si="0"/>
        <v>0</v>
      </c>
      <c r="H36" s="139"/>
      <c r="I36" s="136">
        <v>29</v>
      </c>
      <c r="J36" s="137" t="str">
        <f t="shared" si="1"/>
        <v/>
      </c>
      <c r="K36" s="138">
        <f t="shared" si="2"/>
        <v>0</v>
      </c>
      <c r="L36" s="132">
        <f t="shared" si="3"/>
        <v>0</v>
      </c>
      <c r="M36" s="131">
        <f>IF(OR('入力シート1(共通)'!D34="群馬県",'入力シート2(県外在住者のみ回答)'!D34="全て群馬県内"),'入力シート1(共通)'!M34,'入力シート2(県外在住者のみ回答)'!E34)</f>
        <v>0</v>
      </c>
      <c r="N36" s="171">
        <f t="shared" si="4"/>
        <v>0</v>
      </c>
      <c r="O36" s="133">
        <f t="shared" si="5"/>
        <v>0</v>
      </c>
      <c r="P36" s="134" t="str">
        <f>+IF(OR('入力シート1(共通)'!D34="群馬県",'入力シート2(県外在住者のみ回答)'!D34="全て群馬県内",'入力シート2(県外在住者のみ回答)'!D34="一部群馬県内",),"○","")</f>
        <v/>
      </c>
    </row>
    <row r="37" spans="1:16" ht="41.15" customHeight="1" x14ac:dyDescent="0.2">
      <c r="A37" s="136">
        <v>30</v>
      </c>
      <c r="B37" s="130" t="str">
        <f>'入力シート1(共通)'!B35&amp;'入力シート1(共通)'!C35</f>
        <v/>
      </c>
      <c r="C37" s="167"/>
      <c r="D37" s="168"/>
      <c r="E37" s="131">
        <f>'入力シート1(共通)'!M35</f>
        <v>0</v>
      </c>
      <c r="F37" s="132">
        <f>IFERROR(ROUNDDOWN(('入力シート1(共通)'!M35-('入力シート1(共通)'!M35/1.4/0.9))*0.7,0),"　")</f>
        <v>0</v>
      </c>
      <c r="G37" s="133">
        <f t="shared" si="0"/>
        <v>0</v>
      </c>
      <c r="H37" s="139"/>
      <c r="I37" s="136">
        <v>30</v>
      </c>
      <c r="J37" s="137" t="str">
        <f t="shared" si="1"/>
        <v/>
      </c>
      <c r="K37" s="138">
        <f t="shared" si="2"/>
        <v>0</v>
      </c>
      <c r="L37" s="132">
        <f t="shared" si="3"/>
        <v>0</v>
      </c>
      <c r="M37" s="131">
        <f>IF(OR('入力シート1(共通)'!D35="群馬県",'入力シート2(県外在住者のみ回答)'!D35="全て群馬県内"),'入力シート1(共通)'!M35,'入力シート2(県外在住者のみ回答)'!E35)</f>
        <v>0</v>
      </c>
      <c r="N37" s="171">
        <f t="shared" si="4"/>
        <v>0</v>
      </c>
      <c r="O37" s="133">
        <f t="shared" si="5"/>
        <v>0</v>
      </c>
      <c r="P37" s="134" t="str">
        <f>+IF(OR('入力シート1(共通)'!D35="群馬県",'入力シート2(県外在住者のみ回答)'!D35="全て群馬県内",'入力シート2(県外在住者のみ回答)'!D35="一部群馬県内",),"○","")</f>
        <v/>
      </c>
    </row>
    <row r="38" spans="1:16" ht="41.15" customHeight="1" x14ac:dyDescent="0.2">
      <c r="A38" s="136">
        <v>31</v>
      </c>
      <c r="B38" s="130" t="str">
        <f>'入力シート1(共通)'!B36&amp;'入力シート1(共通)'!C36</f>
        <v/>
      </c>
      <c r="C38" s="167"/>
      <c r="D38" s="168"/>
      <c r="E38" s="131">
        <f>'入力シート1(共通)'!M36</f>
        <v>0</v>
      </c>
      <c r="F38" s="132">
        <f>IFERROR(ROUNDDOWN(('入力シート1(共通)'!M36-('入力シート1(共通)'!M36/1.4/0.9))*0.7,0),"　")</f>
        <v>0</v>
      </c>
      <c r="G38" s="133">
        <f t="shared" si="0"/>
        <v>0</v>
      </c>
      <c r="H38" s="139"/>
      <c r="I38" s="136">
        <v>31</v>
      </c>
      <c r="J38" s="137" t="str">
        <f t="shared" si="1"/>
        <v/>
      </c>
      <c r="K38" s="138">
        <f t="shared" si="2"/>
        <v>0</v>
      </c>
      <c r="L38" s="132">
        <f t="shared" si="3"/>
        <v>0</v>
      </c>
      <c r="M38" s="131">
        <f>IF(OR('入力シート1(共通)'!D36="群馬県",'入力シート2(県外在住者のみ回答)'!D36="全て群馬県内"),'入力シート1(共通)'!M36,'入力シート2(県外在住者のみ回答)'!E36)</f>
        <v>0</v>
      </c>
      <c r="N38" s="171">
        <f t="shared" si="4"/>
        <v>0</v>
      </c>
      <c r="O38" s="133">
        <f t="shared" si="5"/>
        <v>0</v>
      </c>
      <c r="P38" s="134" t="str">
        <f>+IF(OR('入力シート1(共通)'!D36="群馬県",'入力シート2(県外在住者のみ回答)'!D36="全て群馬県内",'入力シート2(県外在住者のみ回答)'!D36="一部群馬県内",),"○","")</f>
        <v/>
      </c>
    </row>
    <row r="39" spans="1:16" ht="41.15" customHeight="1" x14ac:dyDescent="0.2">
      <c r="A39" s="136">
        <v>32</v>
      </c>
      <c r="B39" s="130" t="str">
        <f>'入力シート1(共通)'!B37&amp;'入力シート1(共通)'!C37</f>
        <v/>
      </c>
      <c r="C39" s="167"/>
      <c r="D39" s="168"/>
      <c r="E39" s="131">
        <f>'入力シート1(共通)'!M37</f>
        <v>0</v>
      </c>
      <c r="F39" s="132">
        <f>IFERROR(ROUNDDOWN(('入力シート1(共通)'!M37-('入力シート1(共通)'!M37/1.4/0.9))*0.7,0),"　")</f>
        <v>0</v>
      </c>
      <c r="G39" s="133">
        <f t="shared" si="0"/>
        <v>0</v>
      </c>
      <c r="H39" s="139"/>
      <c r="I39" s="136">
        <v>32</v>
      </c>
      <c r="J39" s="137" t="str">
        <f t="shared" si="1"/>
        <v/>
      </c>
      <c r="K39" s="138">
        <f t="shared" si="2"/>
        <v>0</v>
      </c>
      <c r="L39" s="132">
        <f t="shared" si="3"/>
        <v>0</v>
      </c>
      <c r="M39" s="131">
        <f>IF(OR('入力シート1(共通)'!D37="群馬県",'入力シート2(県外在住者のみ回答)'!D37="全て群馬県内"),'入力シート1(共通)'!M37,'入力シート2(県外在住者のみ回答)'!E37)</f>
        <v>0</v>
      </c>
      <c r="N39" s="171">
        <f t="shared" si="4"/>
        <v>0</v>
      </c>
      <c r="O39" s="133">
        <f t="shared" si="5"/>
        <v>0</v>
      </c>
      <c r="P39" s="134" t="str">
        <f>+IF(OR('入力シート1(共通)'!D37="群馬県",'入力シート2(県外在住者のみ回答)'!D37="全て群馬県内",'入力シート2(県外在住者のみ回答)'!D37="一部群馬県内",),"○","")</f>
        <v/>
      </c>
    </row>
    <row r="40" spans="1:16" ht="41.15" customHeight="1" x14ac:dyDescent="0.2">
      <c r="A40" s="136">
        <v>33</v>
      </c>
      <c r="B40" s="130" t="str">
        <f>'入力シート1(共通)'!B38&amp;'入力シート1(共通)'!C38</f>
        <v/>
      </c>
      <c r="C40" s="167"/>
      <c r="D40" s="168"/>
      <c r="E40" s="131">
        <f>'入力シート1(共通)'!M38</f>
        <v>0</v>
      </c>
      <c r="F40" s="132">
        <f>IFERROR(ROUNDDOWN(('入力シート1(共通)'!M38-('入力シート1(共通)'!M38/1.4/0.9))*0.7,0),"　")</f>
        <v>0</v>
      </c>
      <c r="G40" s="133">
        <f t="shared" si="0"/>
        <v>0</v>
      </c>
      <c r="H40" s="139"/>
      <c r="I40" s="136">
        <v>33</v>
      </c>
      <c r="J40" s="137" t="str">
        <f t="shared" si="1"/>
        <v/>
      </c>
      <c r="K40" s="138">
        <f t="shared" si="2"/>
        <v>0</v>
      </c>
      <c r="L40" s="132">
        <f t="shared" si="3"/>
        <v>0</v>
      </c>
      <c r="M40" s="131">
        <f>IF(OR('入力シート1(共通)'!D38="群馬県",'入力シート2(県外在住者のみ回答)'!D38="全て群馬県内"),'入力シート1(共通)'!M38,'入力シート2(県外在住者のみ回答)'!E38)</f>
        <v>0</v>
      </c>
      <c r="N40" s="171">
        <f t="shared" si="4"/>
        <v>0</v>
      </c>
      <c r="O40" s="133">
        <f t="shared" si="5"/>
        <v>0</v>
      </c>
      <c r="P40" s="134" t="str">
        <f>+IF(OR('入力シート1(共通)'!D38="群馬県",'入力シート2(県外在住者のみ回答)'!D38="全て群馬県内",'入力シート2(県外在住者のみ回答)'!D38="一部群馬県内",),"○","")</f>
        <v/>
      </c>
    </row>
    <row r="41" spans="1:16" ht="41.15" customHeight="1" x14ac:dyDescent="0.2">
      <c r="A41" s="136">
        <v>34</v>
      </c>
      <c r="B41" s="130" t="str">
        <f>'入力シート1(共通)'!B39&amp;'入力シート1(共通)'!C39</f>
        <v/>
      </c>
      <c r="C41" s="167"/>
      <c r="D41" s="168"/>
      <c r="E41" s="131">
        <f>'入力シート1(共通)'!M39</f>
        <v>0</v>
      </c>
      <c r="F41" s="132">
        <f>IFERROR(ROUNDDOWN(('入力シート1(共通)'!M39-('入力シート1(共通)'!M39/1.4/0.9))*0.7,0),"　")</f>
        <v>0</v>
      </c>
      <c r="G41" s="133">
        <f t="shared" si="0"/>
        <v>0</v>
      </c>
      <c r="H41" s="139"/>
      <c r="I41" s="136">
        <v>34</v>
      </c>
      <c r="J41" s="137" t="str">
        <f t="shared" si="1"/>
        <v/>
      </c>
      <c r="K41" s="138">
        <f t="shared" si="2"/>
        <v>0</v>
      </c>
      <c r="L41" s="132">
        <f t="shared" si="3"/>
        <v>0</v>
      </c>
      <c r="M41" s="131">
        <f>IF(OR('入力シート1(共通)'!D39="群馬県",'入力シート2(県外在住者のみ回答)'!D39="全て群馬県内"),'入力シート1(共通)'!M39,'入力シート2(県外在住者のみ回答)'!E39)</f>
        <v>0</v>
      </c>
      <c r="N41" s="171">
        <f t="shared" si="4"/>
        <v>0</v>
      </c>
      <c r="O41" s="133">
        <f t="shared" si="5"/>
        <v>0</v>
      </c>
      <c r="P41" s="134" t="str">
        <f>+IF(OR('入力シート1(共通)'!D39="群馬県",'入力シート2(県外在住者のみ回答)'!D39="全て群馬県内",'入力シート2(県外在住者のみ回答)'!D39="一部群馬県内",),"○","")</f>
        <v/>
      </c>
    </row>
    <row r="42" spans="1:16" ht="41.15" customHeight="1" x14ac:dyDescent="0.2">
      <c r="A42" s="136">
        <v>35</v>
      </c>
      <c r="B42" s="130" t="str">
        <f>'入力シート1(共通)'!B40&amp;'入力シート1(共通)'!C40</f>
        <v/>
      </c>
      <c r="C42" s="167"/>
      <c r="D42" s="168"/>
      <c r="E42" s="131">
        <f>'入力シート1(共通)'!M40</f>
        <v>0</v>
      </c>
      <c r="F42" s="132">
        <f>IFERROR(ROUNDDOWN(('入力シート1(共通)'!M40-('入力シート1(共通)'!M40/1.4/0.9))*0.7,0),"　")</f>
        <v>0</v>
      </c>
      <c r="G42" s="133">
        <f t="shared" si="0"/>
        <v>0</v>
      </c>
      <c r="H42" s="139"/>
      <c r="I42" s="136">
        <v>35</v>
      </c>
      <c r="J42" s="137" t="str">
        <f t="shared" si="1"/>
        <v/>
      </c>
      <c r="K42" s="138">
        <f t="shared" si="2"/>
        <v>0</v>
      </c>
      <c r="L42" s="132">
        <f t="shared" si="3"/>
        <v>0</v>
      </c>
      <c r="M42" s="131">
        <f>IF(OR('入力シート1(共通)'!D40="群馬県",'入力シート2(県外在住者のみ回答)'!D40="全て群馬県内"),'入力シート1(共通)'!M40,'入力シート2(県外在住者のみ回答)'!E40)</f>
        <v>0</v>
      </c>
      <c r="N42" s="171">
        <f t="shared" si="4"/>
        <v>0</v>
      </c>
      <c r="O42" s="133">
        <f t="shared" si="5"/>
        <v>0</v>
      </c>
      <c r="P42" s="134" t="str">
        <f>+IF(OR('入力シート1(共通)'!D40="群馬県",'入力シート2(県外在住者のみ回答)'!D40="全て群馬県内",'入力シート2(県外在住者のみ回答)'!D40="一部群馬県内",),"○","")</f>
        <v/>
      </c>
    </row>
    <row r="43" spans="1:16" ht="41.15" customHeight="1" x14ac:dyDescent="0.2">
      <c r="A43" s="136">
        <v>36</v>
      </c>
      <c r="B43" s="130" t="str">
        <f>'入力シート1(共通)'!B41&amp;'入力シート1(共通)'!C41</f>
        <v/>
      </c>
      <c r="C43" s="167"/>
      <c r="D43" s="168"/>
      <c r="E43" s="131">
        <f>'入力シート1(共通)'!M41</f>
        <v>0</v>
      </c>
      <c r="F43" s="132">
        <f>IFERROR(ROUNDDOWN(('入力シート1(共通)'!M41-('入力シート1(共通)'!M41/1.4/0.9))*0.7,0),"　")</f>
        <v>0</v>
      </c>
      <c r="G43" s="133">
        <f t="shared" si="0"/>
        <v>0</v>
      </c>
      <c r="H43" s="139"/>
      <c r="I43" s="136">
        <v>36</v>
      </c>
      <c r="J43" s="137" t="str">
        <f t="shared" si="1"/>
        <v/>
      </c>
      <c r="K43" s="138">
        <f t="shared" si="2"/>
        <v>0</v>
      </c>
      <c r="L43" s="132">
        <f t="shared" si="3"/>
        <v>0</v>
      </c>
      <c r="M43" s="131">
        <f>IF(OR('入力シート1(共通)'!D41="群馬県",'入力シート2(県外在住者のみ回答)'!D41="全て群馬県内"),'入力シート1(共通)'!M41,'入力シート2(県外在住者のみ回答)'!E41)</f>
        <v>0</v>
      </c>
      <c r="N43" s="171">
        <f t="shared" si="4"/>
        <v>0</v>
      </c>
      <c r="O43" s="133">
        <f t="shared" si="5"/>
        <v>0</v>
      </c>
      <c r="P43" s="134" t="str">
        <f>+IF(OR('入力シート1(共通)'!D41="群馬県",'入力シート2(県外在住者のみ回答)'!D41="全て群馬県内",'入力シート2(県外在住者のみ回答)'!D41="一部群馬県内",),"○","")</f>
        <v/>
      </c>
    </row>
    <row r="44" spans="1:16" ht="41.15" customHeight="1" x14ac:dyDescent="0.2">
      <c r="A44" s="136">
        <v>37</v>
      </c>
      <c r="B44" s="130" t="str">
        <f>'入力シート1(共通)'!B42&amp;'入力シート1(共通)'!C42</f>
        <v/>
      </c>
      <c r="C44" s="167"/>
      <c r="D44" s="168"/>
      <c r="E44" s="131">
        <f>'入力シート1(共通)'!M42</f>
        <v>0</v>
      </c>
      <c r="F44" s="132">
        <f>IFERROR(ROUNDDOWN(('入力シート1(共通)'!M42-('入力シート1(共通)'!M42/1.4/0.9))*0.7,0),"　")</f>
        <v>0</v>
      </c>
      <c r="G44" s="133">
        <f t="shared" si="0"/>
        <v>0</v>
      </c>
      <c r="H44" s="139"/>
      <c r="I44" s="136">
        <v>37</v>
      </c>
      <c r="J44" s="137" t="str">
        <f t="shared" si="1"/>
        <v/>
      </c>
      <c r="K44" s="138">
        <f t="shared" si="2"/>
        <v>0</v>
      </c>
      <c r="L44" s="132">
        <f t="shared" si="3"/>
        <v>0</v>
      </c>
      <c r="M44" s="131">
        <f>IF(OR('入力シート1(共通)'!D42="群馬県",'入力シート2(県外在住者のみ回答)'!D42="全て群馬県内"),'入力シート1(共通)'!M42,'入力シート2(県外在住者のみ回答)'!E42)</f>
        <v>0</v>
      </c>
      <c r="N44" s="171">
        <f t="shared" si="4"/>
        <v>0</v>
      </c>
      <c r="O44" s="133">
        <f t="shared" si="5"/>
        <v>0</v>
      </c>
      <c r="P44" s="134" t="str">
        <f>+IF(OR('入力シート1(共通)'!D42="群馬県",'入力シート2(県外在住者のみ回答)'!D42="全て群馬県内",'入力シート2(県外在住者のみ回答)'!D42="一部群馬県内",),"○","")</f>
        <v/>
      </c>
    </row>
    <row r="45" spans="1:16" ht="41.15" customHeight="1" x14ac:dyDescent="0.2">
      <c r="A45" s="136">
        <v>38</v>
      </c>
      <c r="B45" s="130" t="str">
        <f>'入力シート1(共通)'!B43&amp;'入力シート1(共通)'!C43</f>
        <v/>
      </c>
      <c r="C45" s="167"/>
      <c r="D45" s="168"/>
      <c r="E45" s="131">
        <f>'入力シート1(共通)'!M43</f>
        <v>0</v>
      </c>
      <c r="F45" s="132">
        <f>IFERROR(ROUNDDOWN(('入力シート1(共通)'!M43-('入力シート1(共通)'!M43/1.4/0.9))*0.7,0),"　")</f>
        <v>0</v>
      </c>
      <c r="G45" s="133">
        <f t="shared" si="0"/>
        <v>0</v>
      </c>
      <c r="H45" s="139"/>
      <c r="I45" s="136">
        <v>38</v>
      </c>
      <c r="J45" s="137" t="str">
        <f t="shared" si="1"/>
        <v/>
      </c>
      <c r="K45" s="138">
        <f t="shared" si="2"/>
        <v>0</v>
      </c>
      <c r="L45" s="132">
        <f t="shared" si="3"/>
        <v>0</v>
      </c>
      <c r="M45" s="131">
        <f>IF(OR('入力シート1(共通)'!D43="群馬県",'入力シート2(県外在住者のみ回答)'!D43="全て群馬県内"),'入力シート1(共通)'!M43,'入力シート2(県外在住者のみ回答)'!E43)</f>
        <v>0</v>
      </c>
      <c r="N45" s="171">
        <f t="shared" si="4"/>
        <v>0</v>
      </c>
      <c r="O45" s="133">
        <f t="shared" si="5"/>
        <v>0</v>
      </c>
      <c r="P45" s="134" t="str">
        <f>+IF(OR('入力シート1(共通)'!D43="群馬県",'入力シート2(県外在住者のみ回答)'!D43="全て群馬県内",'入力シート2(県外在住者のみ回答)'!D43="一部群馬県内",),"○","")</f>
        <v/>
      </c>
    </row>
    <row r="46" spans="1:16" ht="41.15" customHeight="1" x14ac:dyDescent="0.2">
      <c r="A46" s="136">
        <v>39</v>
      </c>
      <c r="B46" s="130" t="str">
        <f>'入力シート1(共通)'!B44&amp;'入力シート1(共通)'!C44</f>
        <v/>
      </c>
      <c r="C46" s="167"/>
      <c r="D46" s="168"/>
      <c r="E46" s="131">
        <f>'入力シート1(共通)'!M44</f>
        <v>0</v>
      </c>
      <c r="F46" s="132">
        <f>IFERROR(ROUNDDOWN(('入力シート1(共通)'!M44-('入力シート1(共通)'!M44/1.4/0.9))*0.7,0),"　")</f>
        <v>0</v>
      </c>
      <c r="G46" s="133">
        <f t="shared" si="0"/>
        <v>0</v>
      </c>
      <c r="H46" s="139"/>
      <c r="I46" s="136">
        <v>39</v>
      </c>
      <c r="J46" s="137" t="str">
        <f t="shared" si="1"/>
        <v/>
      </c>
      <c r="K46" s="138">
        <f t="shared" si="2"/>
        <v>0</v>
      </c>
      <c r="L46" s="132">
        <f t="shared" si="3"/>
        <v>0</v>
      </c>
      <c r="M46" s="131">
        <f>IF(OR('入力シート1(共通)'!D44="群馬県",'入力シート2(県外在住者のみ回答)'!D44="全て群馬県内"),'入力シート1(共通)'!M44,'入力シート2(県外在住者のみ回答)'!E44)</f>
        <v>0</v>
      </c>
      <c r="N46" s="171">
        <f t="shared" si="4"/>
        <v>0</v>
      </c>
      <c r="O46" s="133">
        <f t="shared" si="5"/>
        <v>0</v>
      </c>
      <c r="P46" s="134" t="str">
        <f>+IF(OR('入力シート1(共通)'!D44="群馬県",'入力シート2(県外在住者のみ回答)'!D44="全て群馬県内",'入力シート2(県外在住者のみ回答)'!D44="一部群馬県内",),"○","")</f>
        <v/>
      </c>
    </row>
    <row r="47" spans="1:16" ht="41.15" customHeight="1" x14ac:dyDescent="0.2">
      <c r="A47" s="136">
        <v>40</v>
      </c>
      <c r="B47" s="130" t="str">
        <f>'入力シート1(共通)'!B45&amp;'入力シート1(共通)'!C45</f>
        <v/>
      </c>
      <c r="C47" s="167"/>
      <c r="D47" s="168"/>
      <c r="E47" s="131">
        <f>'入力シート1(共通)'!M45</f>
        <v>0</v>
      </c>
      <c r="F47" s="132">
        <f>IFERROR(ROUNDDOWN(('入力シート1(共通)'!M45-('入力シート1(共通)'!M45/1.4/0.9))*0.7,0),"　")</f>
        <v>0</v>
      </c>
      <c r="G47" s="133">
        <f t="shared" si="0"/>
        <v>0</v>
      </c>
      <c r="H47" s="139"/>
      <c r="I47" s="136">
        <v>40</v>
      </c>
      <c r="J47" s="137" t="str">
        <f t="shared" si="1"/>
        <v/>
      </c>
      <c r="K47" s="138">
        <f t="shared" si="2"/>
        <v>0</v>
      </c>
      <c r="L47" s="132">
        <f t="shared" si="3"/>
        <v>0</v>
      </c>
      <c r="M47" s="131">
        <f>IF(OR('入力シート1(共通)'!D45="群馬県",'入力シート2(県外在住者のみ回答)'!D45="全て群馬県内"),'入力シート1(共通)'!M45,'入力シート2(県外在住者のみ回答)'!E45)</f>
        <v>0</v>
      </c>
      <c r="N47" s="171">
        <f t="shared" si="4"/>
        <v>0</v>
      </c>
      <c r="O47" s="133">
        <f t="shared" si="5"/>
        <v>0</v>
      </c>
      <c r="P47" s="134" t="str">
        <f>+IF(OR('入力シート1(共通)'!D45="群馬県",'入力シート2(県外在住者のみ回答)'!D45="全て群馬県内",'入力シート2(県外在住者のみ回答)'!D45="一部群馬県内",),"○","")</f>
        <v/>
      </c>
    </row>
    <row r="48" spans="1:16" ht="41.15" customHeight="1" x14ac:dyDescent="0.2">
      <c r="A48" s="136">
        <v>41</v>
      </c>
      <c r="B48" s="130" t="str">
        <f>'入力シート1(共通)'!B46&amp;'入力シート1(共通)'!C46</f>
        <v/>
      </c>
      <c r="C48" s="167"/>
      <c r="D48" s="168"/>
      <c r="E48" s="131">
        <f>'入力シート1(共通)'!M46</f>
        <v>0</v>
      </c>
      <c r="F48" s="132">
        <f>IFERROR(ROUNDDOWN(('入力シート1(共通)'!M46-('入力シート1(共通)'!M46/1.4/0.9))*0.7,0),"　")</f>
        <v>0</v>
      </c>
      <c r="G48" s="133">
        <f t="shared" si="0"/>
        <v>0</v>
      </c>
      <c r="H48" s="139"/>
      <c r="I48" s="136">
        <v>41</v>
      </c>
      <c r="J48" s="137" t="str">
        <f t="shared" si="1"/>
        <v/>
      </c>
      <c r="K48" s="138">
        <f t="shared" si="2"/>
        <v>0</v>
      </c>
      <c r="L48" s="132">
        <f t="shared" si="3"/>
        <v>0</v>
      </c>
      <c r="M48" s="131">
        <f>IF(OR('入力シート1(共通)'!D46="群馬県",'入力シート2(県外在住者のみ回答)'!D46="全て群馬県内"),'入力シート1(共通)'!M46,'入力シート2(県外在住者のみ回答)'!E46)</f>
        <v>0</v>
      </c>
      <c r="N48" s="171">
        <f t="shared" si="4"/>
        <v>0</v>
      </c>
      <c r="O48" s="133">
        <f t="shared" si="5"/>
        <v>0</v>
      </c>
      <c r="P48" s="134" t="str">
        <f>+IF(OR('入力シート1(共通)'!D46="群馬県",'入力シート2(県外在住者のみ回答)'!D46="全て群馬県内",'入力シート2(県外在住者のみ回答)'!D46="一部群馬県内",),"○","")</f>
        <v/>
      </c>
    </row>
    <row r="49" spans="1:16" ht="41.15" customHeight="1" x14ac:dyDescent="0.2">
      <c r="A49" s="136">
        <v>42</v>
      </c>
      <c r="B49" s="130" t="str">
        <f>'入力シート1(共通)'!B47&amp;'入力シート1(共通)'!C47</f>
        <v/>
      </c>
      <c r="C49" s="167"/>
      <c r="D49" s="168"/>
      <c r="E49" s="131">
        <f>'入力シート1(共通)'!M47</f>
        <v>0</v>
      </c>
      <c r="F49" s="132">
        <f>IFERROR(ROUNDDOWN(('入力シート1(共通)'!M47-('入力シート1(共通)'!M47/1.4/0.9))*0.7,0),"　")</f>
        <v>0</v>
      </c>
      <c r="G49" s="133">
        <f t="shared" si="0"/>
        <v>0</v>
      </c>
      <c r="H49" s="139"/>
      <c r="I49" s="136">
        <v>42</v>
      </c>
      <c r="J49" s="137" t="str">
        <f t="shared" si="1"/>
        <v/>
      </c>
      <c r="K49" s="138">
        <f t="shared" si="2"/>
        <v>0</v>
      </c>
      <c r="L49" s="132">
        <f t="shared" si="3"/>
        <v>0</v>
      </c>
      <c r="M49" s="131">
        <f>IF(OR('入力シート1(共通)'!D47="群馬県",'入力シート2(県外在住者のみ回答)'!D47="全て群馬県内"),'入力シート1(共通)'!M47,'入力シート2(県外在住者のみ回答)'!E47)</f>
        <v>0</v>
      </c>
      <c r="N49" s="171">
        <f t="shared" si="4"/>
        <v>0</v>
      </c>
      <c r="O49" s="133">
        <f t="shared" si="5"/>
        <v>0</v>
      </c>
      <c r="P49" s="134" t="str">
        <f>+IF(OR('入力シート1(共通)'!D47="群馬県",'入力シート2(県外在住者のみ回答)'!D47="全て群馬県内",'入力シート2(県外在住者のみ回答)'!D47="一部群馬県内",),"○","")</f>
        <v/>
      </c>
    </row>
    <row r="50" spans="1:16" ht="41.15" customHeight="1" x14ac:dyDescent="0.2">
      <c r="A50" s="136">
        <v>43</v>
      </c>
      <c r="B50" s="130" t="str">
        <f>'入力シート1(共通)'!B48&amp;'入力シート1(共通)'!C48</f>
        <v/>
      </c>
      <c r="C50" s="167"/>
      <c r="D50" s="168"/>
      <c r="E50" s="131">
        <f>'入力シート1(共通)'!M48</f>
        <v>0</v>
      </c>
      <c r="F50" s="132">
        <f>IFERROR(ROUNDDOWN(('入力シート1(共通)'!M48-('入力シート1(共通)'!M48/1.4/0.9))*0.7,0),"　")</f>
        <v>0</v>
      </c>
      <c r="G50" s="133">
        <f t="shared" si="0"/>
        <v>0</v>
      </c>
      <c r="H50" s="139"/>
      <c r="I50" s="136">
        <v>43</v>
      </c>
      <c r="J50" s="137" t="str">
        <f t="shared" si="1"/>
        <v/>
      </c>
      <c r="K50" s="138">
        <f t="shared" si="2"/>
        <v>0</v>
      </c>
      <c r="L50" s="132">
        <f t="shared" si="3"/>
        <v>0</v>
      </c>
      <c r="M50" s="131">
        <f>IF(OR('入力シート1(共通)'!D48="群馬県",'入力シート2(県外在住者のみ回答)'!D48="全て群馬県内"),'入力シート1(共通)'!M48,'入力シート2(県外在住者のみ回答)'!E48)</f>
        <v>0</v>
      </c>
      <c r="N50" s="171">
        <f t="shared" si="4"/>
        <v>0</v>
      </c>
      <c r="O50" s="133">
        <f t="shared" si="5"/>
        <v>0</v>
      </c>
      <c r="P50" s="134" t="str">
        <f>+IF(OR('入力シート1(共通)'!D48="群馬県",'入力シート2(県外在住者のみ回答)'!D48="全て群馬県内",'入力シート2(県外在住者のみ回答)'!D48="一部群馬県内",),"○","")</f>
        <v/>
      </c>
    </row>
    <row r="51" spans="1:16" ht="41.15" customHeight="1" x14ac:dyDescent="0.2">
      <c r="A51" s="136">
        <v>44</v>
      </c>
      <c r="B51" s="130" t="str">
        <f>'入力シート1(共通)'!B49&amp;'入力シート1(共通)'!C49</f>
        <v/>
      </c>
      <c r="C51" s="167"/>
      <c r="D51" s="168"/>
      <c r="E51" s="131">
        <f>'入力シート1(共通)'!M49</f>
        <v>0</v>
      </c>
      <c r="F51" s="132">
        <f>IFERROR(ROUNDDOWN(('入力シート1(共通)'!M49-('入力シート1(共通)'!M49/1.4/0.9))*0.7,0),"　")</f>
        <v>0</v>
      </c>
      <c r="G51" s="133">
        <f t="shared" si="0"/>
        <v>0</v>
      </c>
      <c r="H51" s="139"/>
      <c r="I51" s="136">
        <v>44</v>
      </c>
      <c r="J51" s="137" t="str">
        <f t="shared" si="1"/>
        <v/>
      </c>
      <c r="K51" s="138">
        <f t="shared" si="2"/>
        <v>0</v>
      </c>
      <c r="L51" s="132">
        <f t="shared" si="3"/>
        <v>0</v>
      </c>
      <c r="M51" s="131">
        <f>IF(OR('入力シート1(共通)'!D49="群馬県",'入力シート2(県外在住者のみ回答)'!D49="全て群馬県内"),'入力シート1(共通)'!M49,'入力シート2(県外在住者のみ回答)'!E49)</f>
        <v>0</v>
      </c>
      <c r="N51" s="171">
        <f t="shared" si="4"/>
        <v>0</v>
      </c>
      <c r="O51" s="133">
        <f t="shared" si="5"/>
        <v>0</v>
      </c>
      <c r="P51" s="134" t="str">
        <f>+IF(OR('入力シート1(共通)'!D49="群馬県",'入力シート2(県外在住者のみ回答)'!D49="全て群馬県内",'入力シート2(県外在住者のみ回答)'!D49="一部群馬県内",),"○","")</f>
        <v/>
      </c>
    </row>
    <row r="52" spans="1:16" ht="41.15" customHeight="1" x14ac:dyDescent="0.2">
      <c r="A52" s="136">
        <v>45</v>
      </c>
      <c r="B52" s="130" t="str">
        <f>'入力シート1(共通)'!B50&amp;'入力シート1(共通)'!C50</f>
        <v/>
      </c>
      <c r="C52" s="167"/>
      <c r="D52" s="168"/>
      <c r="E52" s="131">
        <f>'入力シート1(共通)'!M50</f>
        <v>0</v>
      </c>
      <c r="F52" s="132">
        <f>IFERROR(ROUNDDOWN(('入力シート1(共通)'!M50-('入力シート1(共通)'!M50/1.4/0.9))*0.7,0),"　")</f>
        <v>0</v>
      </c>
      <c r="G52" s="133">
        <f t="shared" si="0"/>
        <v>0</v>
      </c>
      <c r="H52" s="139"/>
      <c r="I52" s="136">
        <v>45</v>
      </c>
      <c r="J52" s="137" t="str">
        <f t="shared" si="1"/>
        <v/>
      </c>
      <c r="K52" s="138">
        <f t="shared" si="2"/>
        <v>0</v>
      </c>
      <c r="L52" s="132">
        <f t="shared" si="3"/>
        <v>0</v>
      </c>
      <c r="M52" s="131">
        <f>IF(OR('入力シート1(共通)'!D50="群馬県",'入力シート2(県外在住者のみ回答)'!D50="全て群馬県内"),'入力シート1(共通)'!M50,'入力シート2(県外在住者のみ回答)'!E50)</f>
        <v>0</v>
      </c>
      <c r="N52" s="171">
        <f t="shared" si="4"/>
        <v>0</v>
      </c>
      <c r="O52" s="133">
        <f t="shared" si="5"/>
        <v>0</v>
      </c>
      <c r="P52" s="134" t="str">
        <f>+IF(OR('入力シート1(共通)'!D50="群馬県",'入力シート2(県外在住者のみ回答)'!D50="全て群馬県内",'入力シート2(県外在住者のみ回答)'!D50="一部群馬県内",),"○","")</f>
        <v/>
      </c>
    </row>
    <row r="53" spans="1:16" ht="41.15" customHeight="1" x14ac:dyDescent="0.2">
      <c r="A53" s="136">
        <v>46</v>
      </c>
      <c r="B53" s="130" t="str">
        <f>'入力シート1(共通)'!B51&amp;'入力シート1(共通)'!C51</f>
        <v/>
      </c>
      <c r="C53" s="167"/>
      <c r="D53" s="168"/>
      <c r="E53" s="131">
        <f>'入力シート1(共通)'!M51</f>
        <v>0</v>
      </c>
      <c r="F53" s="132">
        <f>IFERROR(ROUNDDOWN(('入力シート1(共通)'!M51-('入力シート1(共通)'!M51/1.4/0.9))*0.7,0),"　")</f>
        <v>0</v>
      </c>
      <c r="G53" s="133">
        <f t="shared" si="0"/>
        <v>0</v>
      </c>
      <c r="H53" s="139"/>
      <c r="I53" s="136">
        <v>46</v>
      </c>
      <c r="J53" s="137" t="str">
        <f t="shared" si="1"/>
        <v/>
      </c>
      <c r="K53" s="138">
        <f t="shared" si="2"/>
        <v>0</v>
      </c>
      <c r="L53" s="132">
        <f t="shared" si="3"/>
        <v>0</v>
      </c>
      <c r="M53" s="131">
        <f>IF(OR('入力シート1(共通)'!D51="群馬県",'入力シート2(県外在住者のみ回答)'!D51="全て群馬県内"),'入力シート1(共通)'!M51,'入力シート2(県外在住者のみ回答)'!E51)</f>
        <v>0</v>
      </c>
      <c r="N53" s="171">
        <f t="shared" si="4"/>
        <v>0</v>
      </c>
      <c r="O53" s="133">
        <f t="shared" si="5"/>
        <v>0</v>
      </c>
      <c r="P53" s="134" t="str">
        <f>+IF(OR('入力シート1(共通)'!D51="群馬県",'入力シート2(県外在住者のみ回答)'!D51="全て群馬県内",'入力シート2(県外在住者のみ回答)'!D51="一部群馬県内",),"○","")</f>
        <v/>
      </c>
    </row>
    <row r="54" spans="1:16" ht="41.15" customHeight="1" x14ac:dyDescent="0.2">
      <c r="A54" s="136">
        <v>47</v>
      </c>
      <c r="B54" s="130" t="str">
        <f>'入力シート1(共通)'!B52&amp;'入力シート1(共通)'!C52</f>
        <v/>
      </c>
      <c r="C54" s="167"/>
      <c r="D54" s="168"/>
      <c r="E54" s="131">
        <f>'入力シート1(共通)'!M52</f>
        <v>0</v>
      </c>
      <c r="F54" s="132">
        <f>IFERROR(ROUNDDOWN(('入力シート1(共通)'!M52-('入力シート1(共通)'!M52/1.4/0.9))*0.7,0),"　")</f>
        <v>0</v>
      </c>
      <c r="G54" s="133">
        <f t="shared" si="0"/>
        <v>0</v>
      </c>
      <c r="H54" s="139"/>
      <c r="I54" s="136">
        <v>47</v>
      </c>
      <c r="J54" s="137" t="str">
        <f t="shared" ref="J54:J98" si="8">B54</f>
        <v/>
      </c>
      <c r="K54" s="138">
        <f t="shared" ref="K54:K98" si="9">E54</f>
        <v>0</v>
      </c>
      <c r="L54" s="132">
        <f t="shared" si="3"/>
        <v>0</v>
      </c>
      <c r="M54" s="131">
        <f>IF(OR('入力シート1(共通)'!D52="群馬県",'入力シート2(県外在住者のみ回答)'!D52="全て群馬県内"),'入力シート1(共通)'!M52,'入力シート2(県外在住者のみ回答)'!E52)</f>
        <v>0</v>
      </c>
      <c r="N54" s="171">
        <f t="shared" si="4"/>
        <v>0</v>
      </c>
      <c r="O54" s="133">
        <f t="shared" ref="O54:O98" si="10">IFERROR(ROUNDDOWN(L54+N54,0),"　")</f>
        <v>0</v>
      </c>
      <c r="P54" s="134" t="str">
        <f>+IF(OR('入力シート1(共通)'!D52="群馬県",'入力シート2(県外在住者のみ回答)'!D52="全て群馬県内",'入力シート2(県外在住者のみ回答)'!D52="一部群馬県内",),"○","")</f>
        <v/>
      </c>
    </row>
    <row r="55" spans="1:16" ht="41.15" customHeight="1" x14ac:dyDescent="0.2">
      <c r="A55" s="136">
        <v>48</v>
      </c>
      <c r="B55" s="130" t="str">
        <f>'入力シート1(共通)'!B53&amp;'入力シート1(共通)'!C53</f>
        <v/>
      </c>
      <c r="C55" s="167"/>
      <c r="D55" s="168"/>
      <c r="E55" s="131">
        <f>'入力シート1(共通)'!M53</f>
        <v>0</v>
      </c>
      <c r="F55" s="132">
        <f>IFERROR(ROUNDDOWN(('入力シート1(共通)'!M53-('入力シート1(共通)'!M53/1.4/0.9))*0.7,0),"　")</f>
        <v>0</v>
      </c>
      <c r="G55" s="133">
        <f t="shared" si="0"/>
        <v>0</v>
      </c>
      <c r="H55" s="139"/>
      <c r="I55" s="136">
        <v>48</v>
      </c>
      <c r="J55" s="137" t="str">
        <f t="shared" si="8"/>
        <v/>
      </c>
      <c r="K55" s="138">
        <f t="shared" si="9"/>
        <v>0</v>
      </c>
      <c r="L55" s="132">
        <f t="shared" si="3"/>
        <v>0</v>
      </c>
      <c r="M55" s="131">
        <f>IF(OR('入力シート1(共通)'!D53="群馬県",'入力シート2(県外在住者のみ回答)'!D53="全て群馬県内"),'入力シート1(共通)'!M53,'入力シート2(県外在住者のみ回答)'!E53)</f>
        <v>0</v>
      </c>
      <c r="N55" s="171">
        <f t="shared" si="4"/>
        <v>0</v>
      </c>
      <c r="O55" s="133">
        <f t="shared" si="10"/>
        <v>0</v>
      </c>
      <c r="P55" s="134" t="str">
        <f>+IF(OR('入力シート1(共通)'!D53="群馬県",'入力シート2(県外在住者のみ回答)'!D53="全て群馬県内",'入力シート2(県外在住者のみ回答)'!D53="一部群馬県内",),"○","")</f>
        <v/>
      </c>
    </row>
    <row r="56" spans="1:16" ht="41.15" customHeight="1" x14ac:dyDescent="0.2">
      <c r="A56" s="136">
        <v>49</v>
      </c>
      <c r="B56" s="130" t="str">
        <f>'入力シート1(共通)'!B54&amp;'入力シート1(共通)'!C54</f>
        <v/>
      </c>
      <c r="C56" s="167"/>
      <c r="D56" s="168"/>
      <c r="E56" s="131">
        <f>'入力シート1(共通)'!M54</f>
        <v>0</v>
      </c>
      <c r="F56" s="132">
        <f>IFERROR(ROUNDDOWN(('入力シート1(共通)'!M54-('入力シート1(共通)'!M54/1.4/0.9))*0.7,0),"　")</f>
        <v>0</v>
      </c>
      <c r="G56" s="133">
        <f t="shared" si="0"/>
        <v>0</v>
      </c>
      <c r="H56" s="139"/>
      <c r="I56" s="136">
        <v>49</v>
      </c>
      <c r="J56" s="137" t="str">
        <f t="shared" si="8"/>
        <v/>
      </c>
      <c r="K56" s="138">
        <f t="shared" si="9"/>
        <v>0</v>
      </c>
      <c r="L56" s="132">
        <f t="shared" si="3"/>
        <v>0</v>
      </c>
      <c r="M56" s="131">
        <f>IF(OR('入力シート1(共通)'!D54="群馬県",'入力シート2(県外在住者のみ回答)'!D54="全て群馬県内"),'入力シート1(共通)'!M54,'入力シート2(県外在住者のみ回答)'!E54)</f>
        <v>0</v>
      </c>
      <c r="N56" s="171">
        <f t="shared" si="4"/>
        <v>0</v>
      </c>
      <c r="O56" s="133">
        <f t="shared" si="10"/>
        <v>0</v>
      </c>
      <c r="P56" s="134" t="str">
        <f>+IF(OR('入力シート1(共通)'!D54="群馬県",'入力シート2(県外在住者のみ回答)'!D54="全て群馬県内",'入力シート2(県外在住者のみ回答)'!D54="一部群馬県内",),"○","")</f>
        <v/>
      </c>
    </row>
    <row r="57" spans="1:16" ht="41.15" customHeight="1" x14ac:dyDescent="0.2">
      <c r="A57" s="136">
        <v>50</v>
      </c>
      <c r="B57" s="130" t="str">
        <f>'入力シート1(共通)'!B55&amp;'入力シート1(共通)'!C55</f>
        <v/>
      </c>
      <c r="C57" s="167"/>
      <c r="D57" s="168"/>
      <c r="E57" s="131">
        <f>'入力シート1(共通)'!M55</f>
        <v>0</v>
      </c>
      <c r="F57" s="132">
        <f>IFERROR(ROUNDDOWN(('入力シート1(共通)'!M55-('入力シート1(共通)'!M55/1.4/0.9))*0.7,0),"　")</f>
        <v>0</v>
      </c>
      <c r="G57" s="133">
        <f t="shared" si="0"/>
        <v>0</v>
      </c>
      <c r="H57" s="139"/>
      <c r="I57" s="136">
        <v>50</v>
      </c>
      <c r="J57" s="137" t="str">
        <f t="shared" si="8"/>
        <v/>
      </c>
      <c r="K57" s="138">
        <f t="shared" si="9"/>
        <v>0</v>
      </c>
      <c r="L57" s="132">
        <f t="shared" si="3"/>
        <v>0</v>
      </c>
      <c r="M57" s="131">
        <f>IF(OR('入力シート1(共通)'!D55="群馬県",'入力シート2(県外在住者のみ回答)'!D55="全て群馬県内"),'入力シート1(共通)'!M55,'入力シート2(県外在住者のみ回答)'!E55)</f>
        <v>0</v>
      </c>
      <c r="N57" s="171">
        <f t="shared" si="4"/>
        <v>0</v>
      </c>
      <c r="O57" s="133">
        <f t="shared" si="10"/>
        <v>0</v>
      </c>
      <c r="P57" s="134" t="str">
        <f>+IF(OR('入力シート1(共通)'!D55="群馬県",'入力シート2(県外在住者のみ回答)'!D55="全て群馬県内",'入力シート2(県外在住者のみ回答)'!D55="一部群馬県内",),"○","")</f>
        <v/>
      </c>
    </row>
    <row r="58" spans="1:16" ht="41.15" customHeight="1" x14ac:dyDescent="0.2">
      <c r="A58" s="136">
        <v>51</v>
      </c>
      <c r="B58" s="130" t="str">
        <f>'入力シート1(共通)'!B56&amp;'入力シート1(共通)'!C56</f>
        <v/>
      </c>
      <c r="C58" s="167"/>
      <c r="D58" s="168"/>
      <c r="E58" s="131">
        <f>'入力シート1(共通)'!M56</f>
        <v>0</v>
      </c>
      <c r="F58" s="132">
        <f>IFERROR(ROUNDDOWN(('入力シート1(共通)'!M56-('入力シート1(共通)'!M56/1.4/0.9))*0.7,0),"　")</f>
        <v>0</v>
      </c>
      <c r="G58" s="133">
        <f t="shared" si="0"/>
        <v>0</v>
      </c>
      <c r="H58" s="139"/>
      <c r="I58" s="136">
        <v>51</v>
      </c>
      <c r="J58" s="137" t="str">
        <f t="shared" si="8"/>
        <v/>
      </c>
      <c r="K58" s="138">
        <f t="shared" si="9"/>
        <v>0</v>
      </c>
      <c r="L58" s="132">
        <f t="shared" si="3"/>
        <v>0</v>
      </c>
      <c r="M58" s="131">
        <f>IF(OR('入力シート1(共通)'!D56="群馬県",'入力シート2(県外在住者のみ回答)'!D56="全て群馬県内"),'入力シート1(共通)'!M56,'入力シート2(県外在住者のみ回答)'!E56)</f>
        <v>0</v>
      </c>
      <c r="N58" s="171">
        <f t="shared" si="4"/>
        <v>0</v>
      </c>
      <c r="O58" s="133">
        <f t="shared" si="10"/>
        <v>0</v>
      </c>
      <c r="P58" s="134" t="str">
        <f>+IF(OR('入力シート1(共通)'!D56="群馬県",'入力シート2(県外在住者のみ回答)'!D56="全て群馬県内",'入力シート2(県外在住者のみ回答)'!D56="一部群馬県内",),"○","")</f>
        <v/>
      </c>
    </row>
    <row r="59" spans="1:16" ht="41.15" customHeight="1" x14ac:dyDescent="0.2">
      <c r="A59" s="136">
        <v>52</v>
      </c>
      <c r="B59" s="130" t="str">
        <f>'入力シート1(共通)'!B57&amp;'入力シート1(共通)'!C57</f>
        <v/>
      </c>
      <c r="C59" s="167"/>
      <c r="D59" s="168"/>
      <c r="E59" s="131">
        <f>'入力シート1(共通)'!M57</f>
        <v>0</v>
      </c>
      <c r="F59" s="132">
        <f>IFERROR(ROUNDDOWN(('入力シート1(共通)'!M57-('入力シート1(共通)'!M57/1.4/0.9))*0.7,0),"　")</f>
        <v>0</v>
      </c>
      <c r="G59" s="133">
        <f t="shared" si="0"/>
        <v>0</v>
      </c>
      <c r="H59" s="139"/>
      <c r="I59" s="136">
        <v>52</v>
      </c>
      <c r="J59" s="137" t="str">
        <f t="shared" si="8"/>
        <v/>
      </c>
      <c r="K59" s="138">
        <f t="shared" si="9"/>
        <v>0</v>
      </c>
      <c r="L59" s="132">
        <f t="shared" si="3"/>
        <v>0</v>
      </c>
      <c r="M59" s="131">
        <f>IF(OR('入力シート1(共通)'!D57="群馬県",'入力シート2(県外在住者のみ回答)'!D57="全て群馬県内"),'入力シート1(共通)'!M57,'入力シート2(県外在住者のみ回答)'!E57)</f>
        <v>0</v>
      </c>
      <c r="N59" s="171">
        <f t="shared" si="4"/>
        <v>0</v>
      </c>
      <c r="O59" s="133">
        <f t="shared" si="10"/>
        <v>0</v>
      </c>
      <c r="P59" s="134" t="str">
        <f>+IF(OR('入力シート1(共通)'!D57="群馬県",'入力シート2(県外在住者のみ回答)'!D57="全て群馬県内",'入力シート2(県外在住者のみ回答)'!D57="一部群馬県内",),"○","")</f>
        <v/>
      </c>
    </row>
    <row r="60" spans="1:16" ht="41.15" customHeight="1" x14ac:dyDescent="0.2">
      <c r="A60" s="136">
        <v>53</v>
      </c>
      <c r="B60" s="130" t="str">
        <f>'入力シート1(共通)'!B58&amp;'入力シート1(共通)'!C58</f>
        <v/>
      </c>
      <c r="C60" s="167"/>
      <c r="D60" s="168"/>
      <c r="E60" s="131">
        <f>'入力シート1(共通)'!M58</f>
        <v>0</v>
      </c>
      <c r="F60" s="132">
        <f>IFERROR(ROUNDDOWN(('入力シート1(共通)'!M58-('入力シート1(共通)'!M58/1.4/0.9))*0.7,0),"　")</f>
        <v>0</v>
      </c>
      <c r="G60" s="133">
        <f t="shared" si="0"/>
        <v>0</v>
      </c>
      <c r="H60" s="139"/>
      <c r="I60" s="136">
        <v>53</v>
      </c>
      <c r="J60" s="137" t="str">
        <f t="shared" si="8"/>
        <v/>
      </c>
      <c r="K60" s="138">
        <f t="shared" si="9"/>
        <v>0</v>
      </c>
      <c r="L60" s="132">
        <f t="shared" si="3"/>
        <v>0</v>
      </c>
      <c r="M60" s="131">
        <f>IF(OR('入力シート1(共通)'!D58="群馬県",'入力シート2(県外在住者のみ回答)'!D58="全て群馬県内"),'入力シート1(共通)'!M58,'入力シート2(県外在住者のみ回答)'!E58)</f>
        <v>0</v>
      </c>
      <c r="N60" s="171">
        <f t="shared" si="4"/>
        <v>0</v>
      </c>
      <c r="O60" s="133">
        <f t="shared" si="10"/>
        <v>0</v>
      </c>
      <c r="P60" s="134" t="str">
        <f>+IF(OR('入力シート1(共通)'!D58="群馬県",'入力シート2(県外在住者のみ回答)'!D58="全て群馬県内",'入力シート2(県外在住者のみ回答)'!D58="一部群馬県内",),"○","")</f>
        <v/>
      </c>
    </row>
    <row r="61" spans="1:16" ht="41.15" customHeight="1" x14ac:dyDescent="0.2">
      <c r="A61" s="136">
        <v>54</v>
      </c>
      <c r="B61" s="130" t="str">
        <f>'入力シート1(共通)'!B59&amp;'入力シート1(共通)'!C59</f>
        <v/>
      </c>
      <c r="C61" s="167"/>
      <c r="D61" s="168"/>
      <c r="E61" s="131">
        <f>'入力シート1(共通)'!M59</f>
        <v>0</v>
      </c>
      <c r="F61" s="132">
        <f>IFERROR(ROUNDDOWN(('入力シート1(共通)'!M59-('入力シート1(共通)'!M59/1.4/0.9))*0.7,0),"　")</f>
        <v>0</v>
      </c>
      <c r="G61" s="133">
        <f t="shared" si="0"/>
        <v>0</v>
      </c>
      <c r="H61" s="139"/>
      <c r="I61" s="136">
        <v>54</v>
      </c>
      <c r="J61" s="137" t="str">
        <f t="shared" si="8"/>
        <v/>
      </c>
      <c r="K61" s="138">
        <f t="shared" si="9"/>
        <v>0</v>
      </c>
      <c r="L61" s="132">
        <f t="shared" si="3"/>
        <v>0</v>
      </c>
      <c r="M61" s="131">
        <f>IF(OR('入力シート1(共通)'!D59="群馬県",'入力シート2(県外在住者のみ回答)'!D59="全て群馬県内"),'入力シート1(共通)'!M59,'入力シート2(県外在住者のみ回答)'!E59)</f>
        <v>0</v>
      </c>
      <c r="N61" s="171">
        <f t="shared" si="4"/>
        <v>0</v>
      </c>
      <c r="O61" s="133">
        <f t="shared" si="10"/>
        <v>0</v>
      </c>
      <c r="P61" s="134" t="str">
        <f>+IF(OR('入力シート1(共通)'!D59="群馬県",'入力シート2(県外在住者のみ回答)'!D59="全て群馬県内",'入力シート2(県外在住者のみ回答)'!D59="一部群馬県内",),"○","")</f>
        <v/>
      </c>
    </row>
    <row r="62" spans="1:16" ht="41.15" customHeight="1" x14ac:dyDescent="0.2">
      <c r="A62" s="136">
        <v>55</v>
      </c>
      <c r="B62" s="130" t="str">
        <f>'入力シート1(共通)'!B60&amp;'入力シート1(共通)'!C60</f>
        <v/>
      </c>
      <c r="C62" s="167"/>
      <c r="D62" s="168"/>
      <c r="E62" s="131">
        <f>'入力シート1(共通)'!M60</f>
        <v>0</v>
      </c>
      <c r="F62" s="132">
        <f>IFERROR(ROUNDDOWN(('入力シート1(共通)'!M60-('入力シート1(共通)'!M60/1.4/0.9))*0.7,0),"　")</f>
        <v>0</v>
      </c>
      <c r="G62" s="133">
        <f t="shared" si="0"/>
        <v>0</v>
      </c>
      <c r="H62" s="139"/>
      <c r="I62" s="136">
        <v>55</v>
      </c>
      <c r="J62" s="137" t="str">
        <f t="shared" si="8"/>
        <v/>
      </c>
      <c r="K62" s="138">
        <f t="shared" si="9"/>
        <v>0</v>
      </c>
      <c r="L62" s="132">
        <f t="shared" si="3"/>
        <v>0</v>
      </c>
      <c r="M62" s="131">
        <f>IF(OR('入力シート1(共通)'!D60="群馬県",'入力シート2(県外在住者のみ回答)'!D60="全て群馬県内"),'入力シート1(共通)'!M60,'入力シート2(県外在住者のみ回答)'!E60)</f>
        <v>0</v>
      </c>
      <c r="N62" s="171">
        <f t="shared" si="4"/>
        <v>0</v>
      </c>
      <c r="O62" s="133">
        <f t="shared" si="10"/>
        <v>0</v>
      </c>
      <c r="P62" s="134" t="str">
        <f>+IF(OR('入力シート1(共通)'!D60="群馬県",'入力シート2(県外在住者のみ回答)'!D60="全て群馬県内",'入力シート2(県外在住者のみ回答)'!D60="一部群馬県内",),"○","")</f>
        <v/>
      </c>
    </row>
    <row r="63" spans="1:16" ht="41.15" customHeight="1" x14ac:dyDescent="0.2">
      <c r="A63" s="136">
        <v>56</v>
      </c>
      <c r="B63" s="130" t="str">
        <f>'入力シート1(共通)'!B61&amp;'入力シート1(共通)'!C61</f>
        <v/>
      </c>
      <c r="C63" s="167"/>
      <c r="D63" s="168"/>
      <c r="E63" s="131">
        <f>'入力シート1(共通)'!M61</f>
        <v>0</v>
      </c>
      <c r="F63" s="132">
        <f>IFERROR(ROUNDDOWN(('入力シート1(共通)'!M61-('入力シート1(共通)'!M61/1.4/0.9))*0.7,0),"　")</f>
        <v>0</v>
      </c>
      <c r="G63" s="133">
        <f t="shared" si="0"/>
        <v>0</v>
      </c>
      <c r="H63" s="139"/>
      <c r="I63" s="136">
        <v>56</v>
      </c>
      <c r="J63" s="137" t="str">
        <f t="shared" si="8"/>
        <v/>
      </c>
      <c r="K63" s="138">
        <f t="shared" si="9"/>
        <v>0</v>
      </c>
      <c r="L63" s="132">
        <f t="shared" si="3"/>
        <v>0</v>
      </c>
      <c r="M63" s="131">
        <f>IF(OR('入力シート1(共通)'!D61="群馬県",'入力シート2(県外在住者のみ回答)'!D61="全て群馬県内"),'入力シート1(共通)'!M61,'入力シート2(県外在住者のみ回答)'!E61)</f>
        <v>0</v>
      </c>
      <c r="N63" s="171">
        <f t="shared" si="4"/>
        <v>0</v>
      </c>
      <c r="O63" s="133">
        <f t="shared" si="10"/>
        <v>0</v>
      </c>
      <c r="P63" s="134" t="str">
        <f>+IF(OR('入力シート1(共通)'!D61="群馬県",'入力シート2(県外在住者のみ回答)'!D61="全て群馬県内",'入力シート2(県外在住者のみ回答)'!D61="一部群馬県内",),"○","")</f>
        <v/>
      </c>
    </row>
    <row r="64" spans="1:16" ht="41.15" customHeight="1" x14ac:dyDescent="0.2">
      <c r="A64" s="136">
        <v>57</v>
      </c>
      <c r="B64" s="130" t="str">
        <f>'入力シート1(共通)'!B62&amp;'入力シート1(共通)'!C62</f>
        <v/>
      </c>
      <c r="C64" s="167"/>
      <c r="D64" s="168"/>
      <c r="E64" s="131">
        <f>'入力シート1(共通)'!M62</f>
        <v>0</v>
      </c>
      <c r="F64" s="132">
        <f>IFERROR(ROUNDDOWN(('入力シート1(共通)'!M62-('入力シート1(共通)'!M62/1.4/0.9))*0.7,0),"　")</f>
        <v>0</v>
      </c>
      <c r="G64" s="133">
        <f t="shared" si="0"/>
        <v>0</v>
      </c>
      <c r="H64" s="139"/>
      <c r="I64" s="136">
        <v>57</v>
      </c>
      <c r="J64" s="137" t="str">
        <f t="shared" si="8"/>
        <v/>
      </c>
      <c r="K64" s="138">
        <f t="shared" si="9"/>
        <v>0</v>
      </c>
      <c r="L64" s="132">
        <f t="shared" si="3"/>
        <v>0</v>
      </c>
      <c r="M64" s="131">
        <f>IF(OR('入力シート1(共通)'!D62="群馬県",'入力シート2(県外在住者のみ回答)'!D62="全て群馬県内"),'入力シート1(共通)'!M62,'入力シート2(県外在住者のみ回答)'!E62)</f>
        <v>0</v>
      </c>
      <c r="N64" s="171">
        <f t="shared" si="4"/>
        <v>0</v>
      </c>
      <c r="O64" s="133">
        <f t="shared" si="10"/>
        <v>0</v>
      </c>
      <c r="P64" s="134" t="str">
        <f>+IF(OR('入力シート1(共通)'!D62="群馬県",'入力シート2(県外在住者のみ回答)'!D62="全て群馬県内",'入力シート2(県外在住者のみ回答)'!D62="一部群馬県内",),"○","")</f>
        <v/>
      </c>
    </row>
    <row r="65" spans="1:16" ht="41.15" customHeight="1" x14ac:dyDescent="0.2">
      <c r="A65" s="136">
        <v>58</v>
      </c>
      <c r="B65" s="130" t="str">
        <f>'入力シート1(共通)'!B63&amp;'入力シート1(共通)'!C63</f>
        <v/>
      </c>
      <c r="C65" s="167"/>
      <c r="D65" s="168"/>
      <c r="E65" s="131">
        <f>'入力シート1(共通)'!M63</f>
        <v>0</v>
      </c>
      <c r="F65" s="132">
        <f>IFERROR(ROUNDDOWN(('入力シート1(共通)'!M63-('入力シート1(共通)'!M63/1.4/0.9))*0.7,0),"　")</f>
        <v>0</v>
      </c>
      <c r="G65" s="133">
        <f t="shared" si="0"/>
        <v>0</v>
      </c>
      <c r="H65" s="139"/>
      <c r="I65" s="136">
        <v>58</v>
      </c>
      <c r="J65" s="137" t="str">
        <f t="shared" si="8"/>
        <v/>
      </c>
      <c r="K65" s="138">
        <f t="shared" si="9"/>
        <v>0</v>
      </c>
      <c r="L65" s="132">
        <f t="shared" si="3"/>
        <v>0</v>
      </c>
      <c r="M65" s="131">
        <f>IF(OR('入力シート1(共通)'!D63="群馬県",'入力シート2(県外在住者のみ回答)'!D63="全て群馬県内"),'入力シート1(共通)'!M63,'入力シート2(県外在住者のみ回答)'!E63)</f>
        <v>0</v>
      </c>
      <c r="N65" s="171">
        <f t="shared" si="4"/>
        <v>0</v>
      </c>
      <c r="O65" s="133">
        <f t="shared" si="10"/>
        <v>0</v>
      </c>
      <c r="P65" s="134" t="str">
        <f>+IF(OR('入力シート1(共通)'!D63="群馬県",'入力シート2(県外在住者のみ回答)'!D63="全て群馬県内",'入力シート2(県外在住者のみ回答)'!D63="一部群馬県内",),"○","")</f>
        <v/>
      </c>
    </row>
    <row r="66" spans="1:16" ht="41.15" customHeight="1" x14ac:dyDescent="0.2">
      <c r="A66" s="136">
        <v>59</v>
      </c>
      <c r="B66" s="130" t="str">
        <f>'入力シート1(共通)'!B64&amp;'入力シート1(共通)'!C64</f>
        <v/>
      </c>
      <c r="C66" s="167"/>
      <c r="D66" s="168"/>
      <c r="E66" s="131">
        <f>'入力シート1(共通)'!M64</f>
        <v>0</v>
      </c>
      <c r="F66" s="132">
        <f>IFERROR(ROUNDDOWN(('入力シート1(共通)'!M64-('入力シート1(共通)'!M64/1.4/0.9))*0.7,0),"　")</f>
        <v>0</v>
      </c>
      <c r="G66" s="133">
        <f t="shared" si="0"/>
        <v>0</v>
      </c>
      <c r="H66" s="139"/>
      <c r="I66" s="136">
        <v>59</v>
      </c>
      <c r="J66" s="137" t="str">
        <f t="shared" si="8"/>
        <v/>
      </c>
      <c r="K66" s="138">
        <f t="shared" si="9"/>
        <v>0</v>
      </c>
      <c r="L66" s="132">
        <f t="shared" si="3"/>
        <v>0</v>
      </c>
      <c r="M66" s="131">
        <f>IF(OR('入力シート1(共通)'!D64="群馬県",'入力シート2(県外在住者のみ回答)'!D64="全て群馬県内"),'入力シート1(共通)'!M64,'入力シート2(県外在住者のみ回答)'!E64)</f>
        <v>0</v>
      </c>
      <c r="N66" s="171">
        <f t="shared" si="4"/>
        <v>0</v>
      </c>
      <c r="O66" s="133">
        <f t="shared" si="10"/>
        <v>0</v>
      </c>
      <c r="P66" s="134" t="str">
        <f>+IF(OR('入力シート1(共通)'!D64="群馬県",'入力シート2(県外在住者のみ回答)'!D64="全て群馬県内",'入力シート2(県外在住者のみ回答)'!D64="一部群馬県内",),"○","")</f>
        <v/>
      </c>
    </row>
    <row r="67" spans="1:16" ht="41.15" customHeight="1" x14ac:dyDescent="0.2">
      <c r="A67" s="136">
        <v>60</v>
      </c>
      <c r="B67" s="130" t="str">
        <f>'入力シート1(共通)'!B65&amp;'入力シート1(共通)'!C65</f>
        <v/>
      </c>
      <c r="C67" s="167"/>
      <c r="D67" s="168"/>
      <c r="E67" s="131">
        <f>'入力シート1(共通)'!M65</f>
        <v>0</v>
      </c>
      <c r="F67" s="132">
        <f>IFERROR(ROUNDDOWN(('入力シート1(共通)'!M65-('入力シート1(共通)'!M65/1.4/0.9))*0.7,0),"　")</f>
        <v>0</v>
      </c>
      <c r="G67" s="133">
        <f t="shared" si="0"/>
        <v>0</v>
      </c>
      <c r="H67" s="139"/>
      <c r="I67" s="136">
        <v>60</v>
      </c>
      <c r="J67" s="137" t="str">
        <f t="shared" si="8"/>
        <v/>
      </c>
      <c r="K67" s="138">
        <f t="shared" si="9"/>
        <v>0</v>
      </c>
      <c r="L67" s="132">
        <f t="shared" si="3"/>
        <v>0</v>
      </c>
      <c r="M67" s="131">
        <f>IF(OR('入力シート1(共通)'!D65="群馬県",'入力シート2(県外在住者のみ回答)'!D65="全て群馬県内"),'入力シート1(共通)'!M65,'入力シート2(県外在住者のみ回答)'!E65)</f>
        <v>0</v>
      </c>
      <c r="N67" s="171">
        <f t="shared" si="4"/>
        <v>0</v>
      </c>
      <c r="O67" s="133">
        <f t="shared" si="10"/>
        <v>0</v>
      </c>
      <c r="P67" s="134" t="str">
        <f>+IF(OR('入力シート1(共通)'!D65="群馬県",'入力シート2(県外在住者のみ回答)'!D65="全て群馬県内",'入力シート2(県外在住者のみ回答)'!D65="一部群馬県内",),"○","")</f>
        <v/>
      </c>
    </row>
    <row r="68" spans="1:16" ht="41.15" customHeight="1" x14ac:dyDescent="0.2">
      <c r="A68" s="136">
        <v>61</v>
      </c>
      <c r="B68" s="130" t="str">
        <f>'入力シート1(共通)'!B66&amp;'入力シート1(共通)'!C66</f>
        <v/>
      </c>
      <c r="C68" s="167"/>
      <c r="D68" s="168"/>
      <c r="E68" s="131">
        <f>'入力シート1(共通)'!M66</f>
        <v>0</v>
      </c>
      <c r="F68" s="132">
        <f>IFERROR(ROUNDDOWN(('入力シート1(共通)'!M66-('入力シート1(共通)'!M66/1.4/0.9))*0.7,0),"　")</f>
        <v>0</v>
      </c>
      <c r="G68" s="133">
        <f t="shared" si="0"/>
        <v>0</v>
      </c>
      <c r="H68" s="139"/>
      <c r="I68" s="136">
        <v>61</v>
      </c>
      <c r="J68" s="137" t="str">
        <f t="shared" si="8"/>
        <v/>
      </c>
      <c r="K68" s="138">
        <f t="shared" si="9"/>
        <v>0</v>
      </c>
      <c r="L68" s="132">
        <f t="shared" si="3"/>
        <v>0</v>
      </c>
      <c r="M68" s="131">
        <f>IF(OR('入力シート1(共通)'!D66="群馬県",'入力シート2(県外在住者のみ回答)'!D66="全て群馬県内"),'入力シート1(共通)'!M66,'入力シート2(県外在住者のみ回答)'!E66)</f>
        <v>0</v>
      </c>
      <c r="N68" s="171">
        <f t="shared" si="4"/>
        <v>0</v>
      </c>
      <c r="O68" s="133">
        <f t="shared" si="10"/>
        <v>0</v>
      </c>
      <c r="P68" s="134" t="str">
        <f>+IF(OR('入力シート1(共通)'!D66="群馬県",'入力シート2(県外在住者のみ回答)'!D66="全て群馬県内",'入力シート2(県外在住者のみ回答)'!D66="一部群馬県内",),"○","")</f>
        <v/>
      </c>
    </row>
    <row r="69" spans="1:16" ht="41.15" customHeight="1" x14ac:dyDescent="0.2">
      <c r="A69" s="136">
        <v>62</v>
      </c>
      <c r="B69" s="130" t="str">
        <f>'入力シート1(共通)'!B67&amp;'入力シート1(共通)'!C67</f>
        <v/>
      </c>
      <c r="C69" s="167"/>
      <c r="D69" s="168"/>
      <c r="E69" s="131">
        <f>'入力シート1(共通)'!M67</f>
        <v>0</v>
      </c>
      <c r="F69" s="132">
        <f>IFERROR(ROUNDDOWN(('入力シート1(共通)'!M67-('入力シート1(共通)'!M67/1.4/0.9))*0.7,0),"　")</f>
        <v>0</v>
      </c>
      <c r="G69" s="133">
        <f t="shared" si="0"/>
        <v>0</v>
      </c>
      <c r="H69" s="139"/>
      <c r="I69" s="136">
        <v>62</v>
      </c>
      <c r="J69" s="137" t="str">
        <f t="shared" si="8"/>
        <v/>
      </c>
      <c r="K69" s="138">
        <f t="shared" si="9"/>
        <v>0</v>
      </c>
      <c r="L69" s="132">
        <f t="shared" si="3"/>
        <v>0</v>
      </c>
      <c r="M69" s="131">
        <f>IF(OR('入力シート1(共通)'!D67="群馬県",'入力シート2(県外在住者のみ回答)'!D67="全て群馬県内"),'入力シート1(共通)'!M67,'入力シート2(県外在住者のみ回答)'!E67)</f>
        <v>0</v>
      </c>
      <c r="N69" s="171">
        <f t="shared" si="4"/>
        <v>0</v>
      </c>
      <c r="O69" s="133">
        <f t="shared" si="10"/>
        <v>0</v>
      </c>
      <c r="P69" s="134" t="str">
        <f>+IF(OR('入力シート1(共通)'!D67="群馬県",'入力シート2(県外在住者のみ回答)'!D67="全て群馬県内",'入力シート2(県外在住者のみ回答)'!D67="一部群馬県内",),"○","")</f>
        <v/>
      </c>
    </row>
    <row r="70" spans="1:16" ht="41.15" customHeight="1" x14ac:dyDescent="0.2">
      <c r="A70" s="136">
        <v>63</v>
      </c>
      <c r="B70" s="130" t="str">
        <f>'入力シート1(共通)'!B68&amp;'入力シート1(共通)'!C68</f>
        <v/>
      </c>
      <c r="C70" s="167"/>
      <c r="D70" s="168"/>
      <c r="E70" s="131">
        <f>'入力シート1(共通)'!M68</f>
        <v>0</v>
      </c>
      <c r="F70" s="132">
        <f>IFERROR(ROUNDDOWN(('入力シート1(共通)'!M68-('入力シート1(共通)'!M68/1.4/0.9))*0.7,0),"　")</f>
        <v>0</v>
      </c>
      <c r="G70" s="133">
        <f t="shared" si="0"/>
        <v>0</v>
      </c>
      <c r="H70" s="139"/>
      <c r="I70" s="136">
        <v>63</v>
      </c>
      <c r="J70" s="137" t="str">
        <f t="shared" si="8"/>
        <v/>
      </c>
      <c r="K70" s="138">
        <f t="shared" si="9"/>
        <v>0</v>
      </c>
      <c r="L70" s="132">
        <f t="shared" si="3"/>
        <v>0</v>
      </c>
      <c r="M70" s="131">
        <f>IF(OR('入力シート1(共通)'!D68="群馬県",'入力シート2(県外在住者のみ回答)'!D68="全て群馬県内"),'入力シート1(共通)'!M68,'入力シート2(県外在住者のみ回答)'!E68)</f>
        <v>0</v>
      </c>
      <c r="N70" s="171">
        <f t="shared" si="4"/>
        <v>0</v>
      </c>
      <c r="O70" s="133">
        <f t="shared" si="10"/>
        <v>0</v>
      </c>
      <c r="P70" s="134" t="str">
        <f>+IF(OR('入力シート1(共通)'!D68="群馬県",'入力シート2(県外在住者のみ回答)'!D68="全て群馬県内",'入力シート2(県外在住者のみ回答)'!D68="一部群馬県内",),"○","")</f>
        <v/>
      </c>
    </row>
    <row r="71" spans="1:16" ht="41.15" customHeight="1" x14ac:dyDescent="0.2">
      <c r="A71" s="136">
        <v>64</v>
      </c>
      <c r="B71" s="130" t="str">
        <f>'入力シート1(共通)'!B69&amp;'入力シート1(共通)'!C69</f>
        <v/>
      </c>
      <c r="C71" s="167"/>
      <c r="D71" s="168"/>
      <c r="E71" s="131">
        <f>'入力シート1(共通)'!M69</f>
        <v>0</v>
      </c>
      <c r="F71" s="132">
        <f>IFERROR(ROUNDDOWN(('入力シート1(共通)'!M69-('入力シート1(共通)'!M69/1.4/0.9))*0.7,0),"　")</f>
        <v>0</v>
      </c>
      <c r="G71" s="133">
        <f t="shared" si="0"/>
        <v>0</v>
      </c>
      <c r="H71" s="139"/>
      <c r="I71" s="136">
        <v>64</v>
      </c>
      <c r="J71" s="137" t="str">
        <f t="shared" si="8"/>
        <v/>
      </c>
      <c r="K71" s="138">
        <f t="shared" si="9"/>
        <v>0</v>
      </c>
      <c r="L71" s="132">
        <f t="shared" si="3"/>
        <v>0</v>
      </c>
      <c r="M71" s="131">
        <f>IF(OR('入力シート1(共通)'!D69="群馬県",'入力シート2(県外在住者のみ回答)'!D69="全て群馬県内"),'入力シート1(共通)'!M69,'入力シート2(県外在住者のみ回答)'!E69)</f>
        <v>0</v>
      </c>
      <c r="N71" s="171">
        <f t="shared" si="4"/>
        <v>0</v>
      </c>
      <c r="O71" s="133">
        <f t="shared" si="10"/>
        <v>0</v>
      </c>
      <c r="P71" s="134" t="str">
        <f>+IF(OR('入力シート1(共通)'!D69="群馬県",'入力シート2(県外在住者のみ回答)'!D69="全て群馬県内",'入力シート2(県外在住者のみ回答)'!D69="一部群馬県内",),"○","")</f>
        <v/>
      </c>
    </row>
    <row r="72" spans="1:16" ht="41.15" customHeight="1" x14ac:dyDescent="0.2">
      <c r="A72" s="136">
        <v>65</v>
      </c>
      <c r="B72" s="130" t="str">
        <f>'入力シート1(共通)'!B70&amp;'入力シート1(共通)'!C70</f>
        <v/>
      </c>
      <c r="C72" s="167"/>
      <c r="D72" s="168"/>
      <c r="E72" s="131">
        <f>'入力シート1(共通)'!M70</f>
        <v>0</v>
      </c>
      <c r="F72" s="132">
        <f>IFERROR(ROUNDDOWN(('入力シート1(共通)'!M70-('入力シート1(共通)'!M70/1.4/0.9))*0.7,0),"　")</f>
        <v>0</v>
      </c>
      <c r="G72" s="133">
        <f t="shared" si="0"/>
        <v>0</v>
      </c>
      <c r="H72" s="139"/>
      <c r="I72" s="136">
        <v>65</v>
      </c>
      <c r="J72" s="137" t="str">
        <f t="shared" si="8"/>
        <v/>
      </c>
      <c r="K72" s="138">
        <f t="shared" si="9"/>
        <v>0</v>
      </c>
      <c r="L72" s="132">
        <f t="shared" si="3"/>
        <v>0</v>
      </c>
      <c r="M72" s="131">
        <f>IF(OR('入力シート1(共通)'!D70="群馬県",'入力シート2(県外在住者のみ回答)'!D70="全て群馬県内"),'入力シート1(共通)'!M70,'入力シート2(県外在住者のみ回答)'!E70)</f>
        <v>0</v>
      </c>
      <c r="N72" s="171">
        <f t="shared" si="4"/>
        <v>0</v>
      </c>
      <c r="O72" s="133">
        <f t="shared" si="10"/>
        <v>0</v>
      </c>
      <c r="P72" s="134" t="str">
        <f>+IF(OR('入力シート1(共通)'!D70="群馬県",'入力シート2(県外在住者のみ回答)'!D70="全て群馬県内",'入力シート2(県外在住者のみ回答)'!D70="一部群馬県内",),"○","")</f>
        <v/>
      </c>
    </row>
    <row r="73" spans="1:16" ht="41.15" customHeight="1" x14ac:dyDescent="0.2">
      <c r="A73" s="136">
        <v>66</v>
      </c>
      <c r="B73" s="130" t="str">
        <f>'入力シート1(共通)'!B71&amp;'入力シート1(共通)'!C71</f>
        <v/>
      </c>
      <c r="C73" s="167"/>
      <c r="D73" s="168"/>
      <c r="E73" s="131">
        <f>'入力シート1(共通)'!M71</f>
        <v>0</v>
      </c>
      <c r="F73" s="132">
        <f>IFERROR(ROUNDDOWN(('入力シート1(共通)'!M71-('入力シート1(共通)'!M71/1.4/0.9))*0.7,0),"　")</f>
        <v>0</v>
      </c>
      <c r="G73" s="133">
        <f t="shared" ref="G73:G107" si="11">IFERROR(D73+F73, "　")</f>
        <v>0</v>
      </c>
      <c r="H73" s="139"/>
      <c r="I73" s="136">
        <v>66</v>
      </c>
      <c r="J73" s="137" t="str">
        <f t="shared" si="8"/>
        <v/>
      </c>
      <c r="K73" s="138">
        <f t="shared" si="9"/>
        <v>0</v>
      </c>
      <c r="L73" s="132">
        <f t="shared" si="3"/>
        <v>0</v>
      </c>
      <c r="M73" s="131">
        <f>IF(OR('入力シート1(共通)'!D71="群馬県",'入力シート2(県外在住者のみ回答)'!D71="全て群馬県内"),'入力シート1(共通)'!M71,'入力シート2(県外在住者のみ回答)'!E71)</f>
        <v>0</v>
      </c>
      <c r="N73" s="171">
        <f t="shared" ref="N73:N107" si="12">IFERROR(ROUNDDOWN((M73-(M73/1.4/0.9))*0.1,0),"　")</f>
        <v>0</v>
      </c>
      <c r="O73" s="133">
        <f t="shared" si="10"/>
        <v>0</v>
      </c>
      <c r="P73" s="134" t="str">
        <f>+IF(OR('入力シート1(共通)'!D71="群馬県",'入力シート2(県外在住者のみ回答)'!D71="全て群馬県内",'入力シート2(県外在住者のみ回答)'!D71="一部群馬県内",),"○","")</f>
        <v/>
      </c>
    </row>
    <row r="74" spans="1:16" ht="41.15" customHeight="1" x14ac:dyDescent="0.2">
      <c r="A74" s="136">
        <v>67</v>
      </c>
      <c r="B74" s="130" t="str">
        <f>'入力シート1(共通)'!B72&amp;'入力シート1(共通)'!C72</f>
        <v/>
      </c>
      <c r="C74" s="167"/>
      <c r="D74" s="168"/>
      <c r="E74" s="131">
        <f>'入力シート1(共通)'!M72</f>
        <v>0</v>
      </c>
      <c r="F74" s="132">
        <f>IFERROR(ROUNDDOWN(('入力シート1(共通)'!M72-('入力シート1(共通)'!M72/1.4/0.9))*0.7,0),"　")</f>
        <v>0</v>
      </c>
      <c r="G74" s="133">
        <f t="shared" si="11"/>
        <v>0</v>
      </c>
      <c r="H74" s="139"/>
      <c r="I74" s="136">
        <v>67</v>
      </c>
      <c r="J74" s="137" t="str">
        <f t="shared" si="8"/>
        <v/>
      </c>
      <c r="K74" s="138">
        <f t="shared" si="9"/>
        <v>0</v>
      </c>
      <c r="L74" s="132">
        <f t="shared" si="3"/>
        <v>0</v>
      </c>
      <c r="M74" s="131">
        <f>IF(OR('入力シート1(共通)'!D72="群馬県",'入力シート2(県外在住者のみ回答)'!D72="全て群馬県内"),'入力シート1(共通)'!M72,'入力シート2(県外在住者のみ回答)'!E72)</f>
        <v>0</v>
      </c>
      <c r="N74" s="171">
        <f t="shared" si="12"/>
        <v>0</v>
      </c>
      <c r="O74" s="133">
        <f t="shared" si="10"/>
        <v>0</v>
      </c>
      <c r="P74" s="134" t="str">
        <f>+IF(OR('入力シート1(共通)'!D72="群馬県",'入力シート2(県外在住者のみ回答)'!D72="全て群馬県内",'入力シート2(県外在住者のみ回答)'!D72="一部群馬県内",),"○","")</f>
        <v/>
      </c>
    </row>
    <row r="75" spans="1:16" ht="41.15" customHeight="1" x14ac:dyDescent="0.2">
      <c r="A75" s="136">
        <v>68</v>
      </c>
      <c r="B75" s="130" t="str">
        <f>'入力シート1(共通)'!B73&amp;'入力シート1(共通)'!C73</f>
        <v/>
      </c>
      <c r="C75" s="167"/>
      <c r="D75" s="168"/>
      <c r="E75" s="131">
        <f>'入力シート1(共通)'!M73</f>
        <v>0</v>
      </c>
      <c r="F75" s="132">
        <f>IFERROR(ROUNDDOWN(('入力シート1(共通)'!M73-('入力シート1(共通)'!M73/1.4/0.9))*0.7,0),"　")</f>
        <v>0</v>
      </c>
      <c r="G75" s="133">
        <f t="shared" si="11"/>
        <v>0</v>
      </c>
      <c r="H75" s="139"/>
      <c r="I75" s="136">
        <v>68</v>
      </c>
      <c r="J75" s="137" t="str">
        <f t="shared" si="8"/>
        <v/>
      </c>
      <c r="K75" s="138">
        <f t="shared" si="9"/>
        <v>0</v>
      </c>
      <c r="L75" s="132">
        <f t="shared" si="3"/>
        <v>0</v>
      </c>
      <c r="M75" s="131">
        <f>IF(OR('入力シート1(共通)'!D73="群馬県",'入力シート2(県外在住者のみ回答)'!D73="全て群馬県内"),'入力シート1(共通)'!M73,'入力シート2(県外在住者のみ回答)'!E73)</f>
        <v>0</v>
      </c>
      <c r="N75" s="171">
        <f t="shared" si="12"/>
        <v>0</v>
      </c>
      <c r="O75" s="133">
        <f t="shared" si="10"/>
        <v>0</v>
      </c>
      <c r="P75" s="134" t="str">
        <f>+IF(OR('入力シート1(共通)'!D73="群馬県",'入力シート2(県外在住者のみ回答)'!D73="全て群馬県内",'入力シート2(県外在住者のみ回答)'!D73="一部群馬県内",),"○","")</f>
        <v/>
      </c>
    </row>
    <row r="76" spans="1:16" ht="41.15" customHeight="1" x14ac:dyDescent="0.2">
      <c r="A76" s="136">
        <v>69</v>
      </c>
      <c r="B76" s="130" t="str">
        <f>'入力シート1(共通)'!B74&amp;'入力シート1(共通)'!C74</f>
        <v/>
      </c>
      <c r="C76" s="167"/>
      <c r="D76" s="168"/>
      <c r="E76" s="131">
        <f>'入力シート1(共通)'!M74</f>
        <v>0</v>
      </c>
      <c r="F76" s="132">
        <f>IFERROR(ROUNDDOWN(('入力シート1(共通)'!M74-('入力シート1(共通)'!M74/1.4/0.9))*0.7,0),"　")</f>
        <v>0</v>
      </c>
      <c r="G76" s="133">
        <f t="shared" si="11"/>
        <v>0</v>
      </c>
      <c r="H76" s="139"/>
      <c r="I76" s="136">
        <v>69</v>
      </c>
      <c r="J76" s="137" t="str">
        <f t="shared" si="8"/>
        <v/>
      </c>
      <c r="K76" s="138">
        <f t="shared" si="9"/>
        <v>0</v>
      </c>
      <c r="L76" s="132">
        <f t="shared" si="3"/>
        <v>0</v>
      </c>
      <c r="M76" s="131">
        <f>IF(OR('入力シート1(共通)'!D74="群馬県",'入力シート2(県外在住者のみ回答)'!D74="全て群馬県内"),'入力シート1(共通)'!M74,'入力シート2(県外在住者のみ回答)'!E74)</f>
        <v>0</v>
      </c>
      <c r="N76" s="171">
        <f t="shared" si="12"/>
        <v>0</v>
      </c>
      <c r="O76" s="133">
        <f t="shared" si="10"/>
        <v>0</v>
      </c>
      <c r="P76" s="134" t="str">
        <f>+IF(OR('入力シート1(共通)'!D74="群馬県",'入力シート2(県外在住者のみ回答)'!D74="全て群馬県内",'入力シート2(県外在住者のみ回答)'!D74="一部群馬県内",),"○","")</f>
        <v/>
      </c>
    </row>
    <row r="77" spans="1:16" ht="41.15" customHeight="1" x14ac:dyDescent="0.2">
      <c r="A77" s="136">
        <v>70</v>
      </c>
      <c r="B77" s="130" t="str">
        <f>'入力シート1(共通)'!B75&amp;'入力シート1(共通)'!C75</f>
        <v/>
      </c>
      <c r="C77" s="167"/>
      <c r="D77" s="168"/>
      <c r="E77" s="131">
        <f>'入力シート1(共通)'!M75</f>
        <v>0</v>
      </c>
      <c r="F77" s="132">
        <f>IFERROR(ROUNDDOWN(('入力シート1(共通)'!M75-('入力シート1(共通)'!M75/1.4/0.9))*0.7,0),"　")</f>
        <v>0</v>
      </c>
      <c r="G77" s="133">
        <f t="shared" si="11"/>
        <v>0</v>
      </c>
      <c r="H77" s="139"/>
      <c r="I77" s="136">
        <v>70</v>
      </c>
      <c r="J77" s="137" t="str">
        <f t="shared" si="8"/>
        <v/>
      </c>
      <c r="K77" s="138">
        <f t="shared" si="9"/>
        <v>0</v>
      </c>
      <c r="L77" s="132">
        <f t="shared" si="3"/>
        <v>0</v>
      </c>
      <c r="M77" s="131">
        <f>IF(OR('入力シート1(共通)'!D75="群馬県",'入力シート2(県外在住者のみ回答)'!D75="全て群馬県内"),'入力シート1(共通)'!M75,'入力シート2(県外在住者のみ回答)'!E75)</f>
        <v>0</v>
      </c>
      <c r="N77" s="171">
        <f t="shared" si="12"/>
        <v>0</v>
      </c>
      <c r="O77" s="133">
        <f t="shared" si="10"/>
        <v>0</v>
      </c>
      <c r="P77" s="134" t="str">
        <f>+IF(OR('入力シート1(共通)'!D75="群馬県",'入力シート2(県外在住者のみ回答)'!D75="全て群馬県内",'入力シート2(県外在住者のみ回答)'!D75="一部群馬県内",),"○","")</f>
        <v/>
      </c>
    </row>
    <row r="78" spans="1:16" ht="41.15" customHeight="1" x14ac:dyDescent="0.2">
      <c r="A78" s="136">
        <v>71</v>
      </c>
      <c r="B78" s="130" t="str">
        <f>'入力シート1(共通)'!B76&amp;'入力シート1(共通)'!C76</f>
        <v/>
      </c>
      <c r="C78" s="167"/>
      <c r="D78" s="168"/>
      <c r="E78" s="131">
        <f>'入力シート1(共通)'!M76</f>
        <v>0</v>
      </c>
      <c r="F78" s="132">
        <f>IFERROR(ROUNDDOWN(('入力シート1(共通)'!M76-('入力シート1(共通)'!M76/1.4/0.9))*0.7,0),"　")</f>
        <v>0</v>
      </c>
      <c r="G78" s="133">
        <f t="shared" si="11"/>
        <v>0</v>
      </c>
      <c r="H78" s="139"/>
      <c r="I78" s="136">
        <v>71</v>
      </c>
      <c r="J78" s="137" t="str">
        <f t="shared" si="8"/>
        <v/>
      </c>
      <c r="K78" s="138">
        <f t="shared" si="9"/>
        <v>0</v>
      </c>
      <c r="L78" s="132">
        <f t="shared" si="3"/>
        <v>0</v>
      </c>
      <c r="M78" s="131">
        <f>IF(OR('入力シート1(共通)'!D76="群馬県",'入力シート2(県外在住者のみ回答)'!D76="全て群馬県内"),'入力シート1(共通)'!M76,'入力シート2(県外在住者のみ回答)'!E76)</f>
        <v>0</v>
      </c>
      <c r="N78" s="171">
        <f t="shared" si="12"/>
        <v>0</v>
      </c>
      <c r="O78" s="133">
        <f t="shared" si="10"/>
        <v>0</v>
      </c>
      <c r="P78" s="134" t="str">
        <f>+IF(OR('入力シート1(共通)'!D76="群馬県",'入力シート2(県外在住者のみ回答)'!D76="全て群馬県内",'入力シート2(県外在住者のみ回答)'!D76="一部群馬県内",),"○","")</f>
        <v/>
      </c>
    </row>
    <row r="79" spans="1:16" ht="41.15" customHeight="1" x14ac:dyDescent="0.2">
      <c r="A79" s="136">
        <v>72</v>
      </c>
      <c r="B79" s="130" t="str">
        <f>'入力シート1(共通)'!B77&amp;'入力シート1(共通)'!C77</f>
        <v/>
      </c>
      <c r="C79" s="167"/>
      <c r="D79" s="168"/>
      <c r="E79" s="131">
        <f>'入力シート1(共通)'!M77</f>
        <v>0</v>
      </c>
      <c r="F79" s="132">
        <f>IFERROR(ROUNDDOWN(('入力シート1(共通)'!M77-('入力シート1(共通)'!M77/1.4/0.9))*0.7,0),"　")</f>
        <v>0</v>
      </c>
      <c r="G79" s="133">
        <f t="shared" si="11"/>
        <v>0</v>
      </c>
      <c r="H79" s="139"/>
      <c r="I79" s="136">
        <v>72</v>
      </c>
      <c r="J79" s="137" t="str">
        <f t="shared" si="8"/>
        <v/>
      </c>
      <c r="K79" s="138">
        <f t="shared" si="9"/>
        <v>0</v>
      </c>
      <c r="L79" s="132">
        <f t="shared" si="3"/>
        <v>0</v>
      </c>
      <c r="M79" s="131">
        <f>IF(OR('入力シート1(共通)'!D77="群馬県",'入力シート2(県外在住者のみ回答)'!D77="全て群馬県内"),'入力シート1(共通)'!M77,'入力シート2(県外在住者のみ回答)'!E77)</f>
        <v>0</v>
      </c>
      <c r="N79" s="171">
        <f t="shared" si="12"/>
        <v>0</v>
      </c>
      <c r="O79" s="133">
        <f t="shared" si="10"/>
        <v>0</v>
      </c>
      <c r="P79" s="134" t="str">
        <f>+IF(OR('入力シート1(共通)'!D77="群馬県",'入力シート2(県外在住者のみ回答)'!D77="全て群馬県内",'入力シート2(県外在住者のみ回答)'!D77="一部群馬県内",),"○","")</f>
        <v/>
      </c>
    </row>
    <row r="80" spans="1:16" ht="41.15" customHeight="1" x14ac:dyDescent="0.2">
      <c r="A80" s="136">
        <v>73</v>
      </c>
      <c r="B80" s="130" t="str">
        <f>'入力シート1(共通)'!B78&amp;'入力シート1(共通)'!C78</f>
        <v/>
      </c>
      <c r="C80" s="167"/>
      <c r="D80" s="168"/>
      <c r="E80" s="131">
        <f>'入力シート1(共通)'!M78</f>
        <v>0</v>
      </c>
      <c r="F80" s="132">
        <f>IFERROR(ROUNDDOWN(('入力シート1(共通)'!M78-('入力シート1(共通)'!M78/1.4/0.9))*0.7,0),"　")</f>
        <v>0</v>
      </c>
      <c r="G80" s="133">
        <f t="shared" si="11"/>
        <v>0</v>
      </c>
      <c r="H80" s="139"/>
      <c r="I80" s="136">
        <v>73</v>
      </c>
      <c r="J80" s="137" t="str">
        <f t="shared" si="8"/>
        <v/>
      </c>
      <c r="K80" s="138">
        <f t="shared" si="9"/>
        <v>0</v>
      </c>
      <c r="L80" s="132">
        <f t="shared" si="3"/>
        <v>0</v>
      </c>
      <c r="M80" s="131">
        <f>IF(OR('入力シート1(共通)'!D78="群馬県",'入力シート2(県外在住者のみ回答)'!D78="全て群馬県内"),'入力シート1(共通)'!M78,'入力シート2(県外在住者のみ回答)'!E78)</f>
        <v>0</v>
      </c>
      <c r="N80" s="171">
        <f t="shared" si="12"/>
        <v>0</v>
      </c>
      <c r="O80" s="133">
        <f t="shared" si="10"/>
        <v>0</v>
      </c>
      <c r="P80" s="134" t="str">
        <f>+IF(OR('入力シート1(共通)'!D78="群馬県",'入力シート2(県外在住者のみ回答)'!D78="全て群馬県内",'入力シート2(県外在住者のみ回答)'!D78="一部群馬県内",),"○","")</f>
        <v/>
      </c>
    </row>
    <row r="81" spans="1:16" ht="41.15" customHeight="1" x14ac:dyDescent="0.2">
      <c r="A81" s="136">
        <v>74</v>
      </c>
      <c r="B81" s="130" t="str">
        <f>'入力シート1(共通)'!B79&amp;'入力シート1(共通)'!C79</f>
        <v/>
      </c>
      <c r="C81" s="167"/>
      <c r="D81" s="168"/>
      <c r="E81" s="131">
        <f>'入力シート1(共通)'!M79</f>
        <v>0</v>
      </c>
      <c r="F81" s="132">
        <f>IFERROR(ROUNDDOWN(('入力シート1(共通)'!M79-('入力シート1(共通)'!M79/1.4/0.9))*0.7,0),"　")</f>
        <v>0</v>
      </c>
      <c r="G81" s="133">
        <f t="shared" si="11"/>
        <v>0</v>
      </c>
      <c r="H81" s="139"/>
      <c r="I81" s="136">
        <v>74</v>
      </c>
      <c r="J81" s="137" t="str">
        <f t="shared" si="8"/>
        <v/>
      </c>
      <c r="K81" s="138">
        <f t="shared" si="9"/>
        <v>0</v>
      </c>
      <c r="L81" s="132">
        <f t="shared" si="3"/>
        <v>0</v>
      </c>
      <c r="M81" s="131">
        <f>IF(OR('入力シート1(共通)'!D79="群馬県",'入力シート2(県外在住者のみ回答)'!D79="全て群馬県内"),'入力シート1(共通)'!M79,'入力シート2(県外在住者のみ回答)'!E79)</f>
        <v>0</v>
      </c>
      <c r="N81" s="171">
        <f t="shared" si="12"/>
        <v>0</v>
      </c>
      <c r="O81" s="133">
        <f t="shared" si="10"/>
        <v>0</v>
      </c>
      <c r="P81" s="134" t="str">
        <f>+IF(OR('入力シート1(共通)'!D79="群馬県",'入力シート2(県外在住者のみ回答)'!D79="全て群馬県内",'入力シート2(県外在住者のみ回答)'!D79="一部群馬県内",),"○","")</f>
        <v/>
      </c>
    </row>
    <row r="82" spans="1:16" ht="41.15" customHeight="1" x14ac:dyDescent="0.2">
      <c r="A82" s="136">
        <v>75</v>
      </c>
      <c r="B82" s="130" t="str">
        <f>'入力シート1(共通)'!B80&amp;'入力シート1(共通)'!C80</f>
        <v/>
      </c>
      <c r="C82" s="167"/>
      <c r="D82" s="168"/>
      <c r="E82" s="131">
        <f>'入力シート1(共通)'!M80</f>
        <v>0</v>
      </c>
      <c r="F82" s="132">
        <f>IFERROR(ROUNDDOWN(('入力シート1(共通)'!M80-('入力シート1(共通)'!M80/1.4/0.9))*0.7,0),"　")</f>
        <v>0</v>
      </c>
      <c r="G82" s="133">
        <f t="shared" si="11"/>
        <v>0</v>
      </c>
      <c r="H82" s="139"/>
      <c r="I82" s="136">
        <v>75</v>
      </c>
      <c r="J82" s="137" t="str">
        <f t="shared" si="8"/>
        <v/>
      </c>
      <c r="K82" s="138">
        <f t="shared" si="9"/>
        <v>0</v>
      </c>
      <c r="L82" s="132">
        <f t="shared" si="3"/>
        <v>0</v>
      </c>
      <c r="M82" s="131">
        <f>IF(OR('入力シート1(共通)'!D80="群馬県",'入力シート2(県外在住者のみ回答)'!D80="全て群馬県内"),'入力シート1(共通)'!M80,'入力シート2(県外在住者のみ回答)'!E80)</f>
        <v>0</v>
      </c>
      <c r="N82" s="171">
        <f t="shared" si="12"/>
        <v>0</v>
      </c>
      <c r="O82" s="133">
        <f t="shared" si="10"/>
        <v>0</v>
      </c>
      <c r="P82" s="134" t="str">
        <f>+IF(OR('入力シート1(共通)'!D80="群馬県",'入力シート2(県外在住者のみ回答)'!D80="全て群馬県内",'入力シート2(県外在住者のみ回答)'!D80="一部群馬県内",),"○","")</f>
        <v/>
      </c>
    </row>
    <row r="83" spans="1:16" ht="41.15" customHeight="1" x14ac:dyDescent="0.2">
      <c r="A83" s="136">
        <v>76</v>
      </c>
      <c r="B83" s="130" t="str">
        <f>'入力シート1(共通)'!B81&amp;'入力シート1(共通)'!C81</f>
        <v/>
      </c>
      <c r="C83" s="167"/>
      <c r="D83" s="168"/>
      <c r="E83" s="131">
        <f>'入力シート1(共通)'!M81</f>
        <v>0</v>
      </c>
      <c r="F83" s="132">
        <f>IFERROR(ROUNDDOWN(('入力シート1(共通)'!M81-('入力シート1(共通)'!M81/1.4/0.9))*0.7,0),"　")</f>
        <v>0</v>
      </c>
      <c r="G83" s="133">
        <f t="shared" si="11"/>
        <v>0</v>
      </c>
      <c r="H83" s="139"/>
      <c r="I83" s="136">
        <v>76</v>
      </c>
      <c r="J83" s="137" t="str">
        <f t="shared" si="8"/>
        <v/>
      </c>
      <c r="K83" s="138">
        <f t="shared" si="9"/>
        <v>0</v>
      </c>
      <c r="L83" s="132">
        <f t="shared" si="3"/>
        <v>0</v>
      </c>
      <c r="M83" s="131">
        <f>IF(OR('入力シート1(共通)'!D81="群馬県",'入力シート2(県外在住者のみ回答)'!D81="全て群馬県内"),'入力シート1(共通)'!M81,'入力シート2(県外在住者のみ回答)'!E81)</f>
        <v>0</v>
      </c>
      <c r="N83" s="171">
        <f t="shared" si="12"/>
        <v>0</v>
      </c>
      <c r="O83" s="133">
        <f t="shared" si="10"/>
        <v>0</v>
      </c>
      <c r="P83" s="134" t="str">
        <f>+IF(OR('入力シート1(共通)'!D81="群馬県",'入力シート2(県外在住者のみ回答)'!D81="全て群馬県内",'入力シート2(県外在住者のみ回答)'!D81="一部群馬県内",),"○","")</f>
        <v/>
      </c>
    </row>
    <row r="84" spans="1:16" ht="41.15" customHeight="1" x14ac:dyDescent="0.2">
      <c r="A84" s="136">
        <v>77</v>
      </c>
      <c r="B84" s="130" t="str">
        <f>'入力シート1(共通)'!B82&amp;'入力シート1(共通)'!C82</f>
        <v/>
      </c>
      <c r="C84" s="167"/>
      <c r="D84" s="168"/>
      <c r="E84" s="131">
        <f>'入力シート1(共通)'!M82</f>
        <v>0</v>
      </c>
      <c r="F84" s="132">
        <f>IFERROR(ROUNDDOWN(('入力シート1(共通)'!M82-('入力シート1(共通)'!M82/1.4/0.9))*0.7,0),"　")</f>
        <v>0</v>
      </c>
      <c r="G84" s="133">
        <f t="shared" si="11"/>
        <v>0</v>
      </c>
      <c r="H84" s="139"/>
      <c r="I84" s="136">
        <v>77</v>
      </c>
      <c r="J84" s="137" t="str">
        <f t="shared" si="8"/>
        <v/>
      </c>
      <c r="K84" s="138">
        <f t="shared" si="9"/>
        <v>0</v>
      </c>
      <c r="L84" s="132">
        <f t="shared" si="3"/>
        <v>0</v>
      </c>
      <c r="M84" s="131">
        <f>IF(OR('入力シート1(共通)'!D82="群馬県",'入力シート2(県外在住者のみ回答)'!D82="全て群馬県内"),'入力シート1(共通)'!M82,'入力シート2(県外在住者のみ回答)'!E82)</f>
        <v>0</v>
      </c>
      <c r="N84" s="171">
        <f t="shared" si="12"/>
        <v>0</v>
      </c>
      <c r="O84" s="133">
        <f t="shared" si="10"/>
        <v>0</v>
      </c>
      <c r="P84" s="134" t="str">
        <f>+IF(OR('入力シート1(共通)'!D82="群馬県",'入力シート2(県外在住者のみ回答)'!D82="全て群馬県内",'入力シート2(県外在住者のみ回答)'!D82="一部群馬県内",),"○","")</f>
        <v/>
      </c>
    </row>
    <row r="85" spans="1:16" ht="41.15" customHeight="1" x14ac:dyDescent="0.2">
      <c r="A85" s="136">
        <v>78</v>
      </c>
      <c r="B85" s="130" t="str">
        <f>'入力シート1(共通)'!B83&amp;'入力シート1(共通)'!C83</f>
        <v/>
      </c>
      <c r="C85" s="167"/>
      <c r="D85" s="168"/>
      <c r="E85" s="131">
        <f>'入力シート1(共通)'!M83</f>
        <v>0</v>
      </c>
      <c r="F85" s="132">
        <f>IFERROR(ROUNDDOWN(('入力シート1(共通)'!M83-('入力シート1(共通)'!M83/1.4/0.9))*0.7,0),"　")</f>
        <v>0</v>
      </c>
      <c r="G85" s="133">
        <f t="shared" si="11"/>
        <v>0</v>
      </c>
      <c r="H85" s="139"/>
      <c r="I85" s="136">
        <v>78</v>
      </c>
      <c r="J85" s="137" t="str">
        <f t="shared" si="8"/>
        <v/>
      </c>
      <c r="K85" s="138">
        <f t="shared" si="9"/>
        <v>0</v>
      </c>
      <c r="L85" s="132">
        <f t="shared" si="3"/>
        <v>0</v>
      </c>
      <c r="M85" s="131">
        <f>IF(OR('入力シート1(共通)'!D83="群馬県",'入力シート2(県外在住者のみ回答)'!D83="全て群馬県内"),'入力シート1(共通)'!M83,'入力シート2(県外在住者のみ回答)'!E83)</f>
        <v>0</v>
      </c>
      <c r="N85" s="171">
        <f t="shared" si="12"/>
        <v>0</v>
      </c>
      <c r="O85" s="133">
        <f t="shared" si="10"/>
        <v>0</v>
      </c>
      <c r="P85" s="134" t="str">
        <f>+IF(OR('入力シート1(共通)'!D83="群馬県",'入力シート2(県外在住者のみ回答)'!D83="全て群馬県内",'入力シート2(県外在住者のみ回答)'!D83="一部群馬県内",),"○","")</f>
        <v/>
      </c>
    </row>
    <row r="86" spans="1:16" ht="41.15" customHeight="1" x14ac:dyDescent="0.2">
      <c r="A86" s="136">
        <v>79</v>
      </c>
      <c r="B86" s="130" t="str">
        <f>'入力シート1(共通)'!B84&amp;'入力シート1(共通)'!C84</f>
        <v/>
      </c>
      <c r="C86" s="167"/>
      <c r="D86" s="168"/>
      <c r="E86" s="131">
        <f>'入力シート1(共通)'!M84</f>
        <v>0</v>
      </c>
      <c r="F86" s="132">
        <f>IFERROR(ROUNDDOWN(('入力シート1(共通)'!M84-('入力シート1(共通)'!M84/1.4/0.9))*0.7,0),"　")</f>
        <v>0</v>
      </c>
      <c r="G86" s="133">
        <f t="shared" si="11"/>
        <v>0</v>
      </c>
      <c r="H86" s="139"/>
      <c r="I86" s="136">
        <v>79</v>
      </c>
      <c r="J86" s="137" t="str">
        <f t="shared" si="8"/>
        <v/>
      </c>
      <c r="K86" s="138">
        <f t="shared" si="9"/>
        <v>0</v>
      </c>
      <c r="L86" s="132">
        <f t="shared" si="3"/>
        <v>0</v>
      </c>
      <c r="M86" s="131">
        <f>IF(OR('入力シート1(共通)'!D84="群馬県",'入力シート2(県外在住者のみ回答)'!D84="全て群馬県内"),'入力シート1(共通)'!M84,'入力シート2(県外在住者のみ回答)'!E84)</f>
        <v>0</v>
      </c>
      <c r="N86" s="171">
        <f t="shared" si="12"/>
        <v>0</v>
      </c>
      <c r="O86" s="133">
        <f t="shared" si="10"/>
        <v>0</v>
      </c>
      <c r="P86" s="134" t="str">
        <f>+IF(OR('入力シート1(共通)'!D84="群馬県",'入力シート2(県外在住者のみ回答)'!D84="全て群馬県内",'入力シート2(県外在住者のみ回答)'!D84="一部群馬県内",),"○","")</f>
        <v/>
      </c>
    </row>
    <row r="87" spans="1:16" ht="41.15" customHeight="1" x14ac:dyDescent="0.2">
      <c r="A87" s="136">
        <v>80</v>
      </c>
      <c r="B87" s="130" t="str">
        <f>'入力シート1(共通)'!B85&amp;'入力シート1(共通)'!C85</f>
        <v/>
      </c>
      <c r="C87" s="167"/>
      <c r="D87" s="168"/>
      <c r="E87" s="131">
        <f>'入力シート1(共通)'!M85</f>
        <v>0</v>
      </c>
      <c r="F87" s="132">
        <f>IFERROR(ROUNDDOWN(('入力シート1(共通)'!M85-('入力シート1(共通)'!M85/1.4/0.9))*0.7,0),"　")</f>
        <v>0</v>
      </c>
      <c r="G87" s="133">
        <f t="shared" si="11"/>
        <v>0</v>
      </c>
      <c r="H87" s="139"/>
      <c r="I87" s="136">
        <v>80</v>
      </c>
      <c r="J87" s="137" t="str">
        <f t="shared" si="8"/>
        <v/>
      </c>
      <c r="K87" s="138">
        <f t="shared" si="9"/>
        <v>0</v>
      </c>
      <c r="L87" s="132">
        <f t="shared" si="3"/>
        <v>0</v>
      </c>
      <c r="M87" s="131">
        <f>IF(OR('入力シート1(共通)'!D85="群馬県",'入力シート2(県外在住者のみ回答)'!D85="全て群馬県内"),'入力シート1(共通)'!M85,'入力シート2(県外在住者のみ回答)'!E85)</f>
        <v>0</v>
      </c>
      <c r="N87" s="171">
        <f t="shared" si="12"/>
        <v>0</v>
      </c>
      <c r="O87" s="133">
        <f t="shared" si="10"/>
        <v>0</v>
      </c>
      <c r="P87" s="134" t="str">
        <f>+IF(OR('入力シート1(共通)'!D85="群馬県",'入力シート2(県外在住者のみ回答)'!D85="全て群馬県内",'入力シート2(県外在住者のみ回答)'!D85="一部群馬県内",),"○","")</f>
        <v/>
      </c>
    </row>
    <row r="88" spans="1:16" ht="41.15" customHeight="1" x14ac:dyDescent="0.2">
      <c r="A88" s="136">
        <v>81</v>
      </c>
      <c r="B88" s="130" t="str">
        <f>'入力シート1(共通)'!B86&amp;'入力シート1(共通)'!C86</f>
        <v/>
      </c>
      <c r="C88" s="167"/>
      <c r="D88" s="168"/>
      <c r="E88" s="131">
        <f>'入力シート1(共通)'!M86</f>
        <v>0</v>
      </c>
      <c r="F88" s="132">
        <f>IFERROR(ROUNDDOWN(('入力シート1(共通)'!M86-('入力シート1(共通)'!M86/1.4/0.9))*0.7,0),"　")</f>
        <v>0</v>
      </c>
      <c r="G88" s="133">
        <f t="shared" si="11"/>
        <v>0</v>
      </c>
      <c r="H88" s="139"/>
      <c r="I88" s="136">
        <v>81</v>
      </c>
      <c r="J88" s="137" t="str">
        <f t="shared" si="8"/>
        <v/>
      </c>
      <c r="K88" s="138">
        <f t="shared" si="9"/>
        <v>0</v>
      </c>
      <c r="L88" s="132">
        <f t="shared" si="3"/>
        <v>0</v>
      </c>
      <c r="M88" s="131">
        <f>IF(OR('入力シート1(共通)'!D86="群馬県",'入力シート2(県外在住者のみ回答)'!D86="全て群馬県内"),'入力シート1(共通)'!M86,'入力シート2(県外在住者のみ回答)'!E86)</f>
        <v>0</v>
      </c>
      <c r="N88" s="171">
        <f t="shared" si="12"/>
        <v>0</v>
      </c>
      <c r="O88" s="133">
        <f t="shared" si="10"/>
        <v>0</v>
      </c>
      <c r="P88" s="134" t="str">
        <f>+IF(OR('入力シート1(共通)'!D86="群馬県",'入力シート2(県外在住者のみ回答)'!D86="全て群馬県内",'入力シート2(県外在住者のみ回答)'!D86="一部群馬県内",),"○","")</f>
        <v/>
      </c>
    </row>
    <row r="89" spans="1:16" ht="41.15" customHeight="1" x14ac:dyDescent="0.2">
      <c r="A89" s="136">
        <v>82</v>
      </c>
      <c r="B89" s="130" t="str">
        <f>'入力シート1(共通)'!B87&amp;'入力シート1(共通)'!C87</f>
        <v/>
      </c>
      <c r="C89" s="167"/>
      <c r="D89" s="168"/>
      <c r="E89" s="131">
        <f>'入力シート1(共通)'!M87</f>
        <v>0</v>
      </c>
      <c r="F89" s="132">
        <f>IFERROR(ROUNDDOWN(('入力シート1(共通)'!M87-('入力シート1(共通)'!M87/1.4/0.9))*0.7,0),"　")</f>
        <v>0</v>
      </c>
      <c r="G89" s="133">
        <f t="shared" si="11"/>
        <v>0</v>
      </c>
      <c r="H89" s="139"/>
      <c r="I89" s="136">
        <v>82</v>
      </c>
      <c r="J89" s="137" t="str">
        <f t="shared" si="8"/>
        <v/>
      </c>
      <c r="K89" s="138">
        <f t="shared" si="9"/>
        <v>0</v>
      </c>
      <c r="L89" s="132">
        <f t="shared" si="3"/>
        <v>0</v>
      </c>
      <c r="M89" s="131">
        <f>IF(OR('入力シート1(共通)'!D87="群馬県",'入力シート2(県外在住者のみ回答)'!D87="全て群馬県内"),'入力シート1(共通)'!M87,'入力シート2(県外在住者のみ回答)'!E87)</f>
        <v>0</v>
      </c>
      <c r="N89" s="171">
        <f t="shared" si="12"/>
        <v>0</v>
      </c>
      <c r="O89" s="133">
        <f t="shared" si="10"/>
        <v>0</v>
      </c>
      <c r="P89" s="134" t="str">
        <f>+IF(OR('入力シート1(共通)'!D87="群馬県",'入力シート2(県外在住者のみ回答)'!D87="全て群馬県内",'入力シート2(県外在住者のみ回答)'!D87="一部群馬県内",),"○","")</f>
        <v/>
      </c>
    </row>
    <row r="90" spans="1:16" ht="41.15" customHeight="1" x14ac:dyDescent="0.2">
      <c r="A90" s="136">
        <v>83</v>
      </c>
      <c r="B90" s="130" t="str">
        <f>'入力シート1(共通)'!B88&amp;'入力シート1(共通)'!C88</f>
        <v/>
      </c>
      <c r="C90" s="167"/>
      <c r="D90" s="168"/>
      <c r="E90" s="131">
        <f>'入力シート1(共通)'!M88</f>
        <v>0</v>
      </c>
      <c r="F90" s="132">
        <f>IFERROR(ROUNDDOWN(('入力シート1(共通)'!M88-('入力シート1(共通)'!M88/1.4/0.9))*0.7,0),"　")</f>
        <v>0</v>
      </c>
      <c r="G90" s="133">
        <f t="shared" si="11"/>
        <v>0</v>
      </c>
      <c r="H90" s="139"/>
      <c r="I90" s="136">
        <v>83</v>
      </c>
      <c r="J90" s="137" t="str">
        <f t="shared" si="8"/>
        <v/>
      </c>
      <c r="K90" s="138">
        <f t="shared" si="9"/>
        <v>0</v>
      </c>
      <c r="L90" s="132">
        <f t="shared" si="3"/>
        <v>0</v>
      </c>
      <c r="M90" s="131">
        <f>IF(OR('入力シート1(共通)'!D88="群馬県",'入力シート2(県外在住者のみ回答)'!D88="全て群馬県内"),'入力シート1(共通)'!M88,'入力シート2(県外在住者のみ回答)'!E88)</f>
        <v>0</v>
      </c>
      <c r="N90" s="171">
        <f t="shared" si="12"/>
        <v>0</v>
      </c>
      <c r="O90" s="133">
        <f t="shared" si="10"/>
        <v>0</v>
      </c>
      <c r="P90" s="134" t="str">
        <f>+IF(OR('入力シート1(共通)'!D88="群馬県",'入力シート2(県外在住者のみ回答)'!D88="全て群馬県内",'入力シート2(県外在住者のみ回答)'!D88="一部群馬県内",),"○","")</f>
        <v/>
      </c>
    </row>
    <row r="91" spans="1:16" ht="41.15" customHeight="1" x14ac:dyDescent="0.2">
      <c r="A91" s="136">
        <v>84</v>
      </c>
      <c r="B91" s="130" t="str">
        <f>'入力シート1(共通)'!B89&amp;'入力シート1(共通)'!C89</f>
        <v/>
      </c>
      <c r="C91" s="167"/>
      <c r="D91" s="168"/>
      <c r="E91" s="131">
        <f>'入力シート1(共通)'!M89</f>
        <v>0</v>
      </c>
      <c r="F91" s="132">
        <f>IFERROR(ROUNDDOWN(('入力シート1(共通)'!M89-('入力シート1(共通)'!M89/1.4/0.9))*0.7,0),"　")</f>
        <v>0</v>
      </c>
      <c r="G91" s="133">
        <f t="shared" si="11"/>
        <v>0</v>
      </c>
      <c r="H91" s="139"/>
      <c r="I91" s="136">
        <v>84</v>
      </c>
      <c r="J91" s="137" t="str">
        <f t="shared" si="8"/>
        <v/>
      </c>
      <c r="K91" s="138">
        <f t="shared" si="9"/>
        <v>0</v>
      </c>
      <c r="L91" s="132">
        <f t="shared" si="3"/>
        <v>0</v>
      </c>
      <c r="M91" s="131">
        <f>IF(OR('入力シート1(共通)'!D89="群馬県",'入力シート2(県外在住者のみ回答)'!D89="全て群馬県内"),'入力シート1(共通)'!M89,'入力シート2(県外在住者のみ回答)'!E89)</f>
        <v>0</v>
      </c>
      <c r="N91" s="171">
        <f t="shared" si="12"/>
        <v>0</v>
      </c>
      <c r="O91" s="133">
        <f t="shared" si="10"/>
        <v>0</v>
      </c>
      <c r="P91" s="134" t="str">
        <f>+IF(OR('入力シート1(共通)'!D89="群馬県",'入力シート2(県外在住者のみ回答)'!D89="全て群馬県内",'入力シート2(県外在住者のみ回答)'!D89="一部群馬県内",),"○","")</f>
        <v/>
      </c>
    </row>
    <row r="92" spans="1:16" ht="41.15" customHeight="1" x14ac:dyDescent="0.2">
      <c r="A92" s="136">
        <v>85</v>
      </c>
      <c r="B92" s="130" t="str">
        <f>'入力シート1(共通)'!B90&amp;'入力シート1(共通)'!C90</f>
        <v/>
      </c>
      <c r="C92" s="167"/>
      <c r="D92" s="168"/>
      <c r="E92" s="131">
        <f>'入力シート1(共通)'!M90</f>
        <v>0</v>
      </c>
      <c r="F92" s="132">
        <f>IFERROR(ROUNDDOWN(('入力シート1(共通)'!M90-('入力シート1(共通)'!M90/1.4/0.9))*0.7,0),"　")</f>
        <v>0</v>
      </c>
      <c r="G92" s="133">
        <f t="shared" si="11"/>
        <v>0</v>
      </c>
      <c r="H92" s="139"/>
      <c r="I92" s="136">
        <v>85</v>
      </c>
      <c r="J92" s="137" t="str">
        <f t="shared" si="8"/>
        <v/>
      </c>
      <c r="K92" s="138">
        <f t="shared" si="9"/>
        <v>0</v>
      </c>
      <c r="L92" s="132">
        <f t="shared" si="3"/>
        <v>0</v>
      </c>
      <c r="M92" s="131">
        <f>IF(OR('入力シート1(共通)'!D90="群馬県",'入力シート2(県外在住者のみ回答)'!D90="全て群馬県内"),'入力シート1(共通)'!M90,'入力シート2(県外在住者のみ回答)'!E90)</f>
        <v>0</v>
      </c>
      <c r="N92" s="171">
        <f t="shared" si="12"/>
        <v>0</v>
      </c>
      <c r="O92" s="133">
        <f t="shared" si="10"/>
        <v>0</v>
      </c>
      <c r="P92" s="134" t="str">
        <f>+IF(OR('入力シート1(共通)'!D90="群馬県",'入力シート2(県外在住者のみ回答)'!D90="全て群馬県内",'入力シート2(県外在住者のみ回答)'!D90="一部群馬県内",),"○","")</f>
        <v/>
      </c>
    </row>
    <row r="93" spans="1:16" ht="41.15" customHeight="1" x14ac:dyDescent="0.2">
      <c r="A93" s="136">
        <v>86</v>
      </c>
      <c r="B93" s="130" t="str">
        <f>'入力シート1(共通)'!B91&amp;'入力シート1(共通)'!C91</f>
        <v/>
      </c>
      <c r="C93" s="167"/>
      <c r="D93" s="168"/>
      <c r="E93" s="131">
        <f>'入力シート1(共通)'!M91</f>
        <v>0</v>
      </c>
      <c r="F93" s="132">
        <f>IFERROR(ROUNDDOWN(('入力シート1(共通)'!M91-('入力シート1(共通)'!M91/1.4/0.9))*0.7,0),"　")</f>
        <v>0</v>
      </c>
      <c r="G93" s="133">
        <f t="shared" si="11"/>
        <v>0</v>
      </c>
      <c r="H93" s="139"/>
      <c r="I93" s="136">
        <v>86</v>
      </c>
      <c r="J93" s="137" t="str">
        <f t="shared" si="8"/>
        <v/>
      </c>
      <c r="K93" s="138">
        <f t="shared" si="9"/>
        <v>0</v>
      </c>
      <c r="L93" s="132">
        <f t="shared" si="3"/>
        <v>0</v>
      </c>
      <c r="M93" s="131">
        <f>IF(OR('入力シート1(共通)'!D91="群馬県",'入力シート2(県外在住者のみ回答)'!D91="全て群馬県内"),'入力シート1(共通)'!M91,'入力シート2(県外在住者のみ回答)'!E91)</f>
        <v>0</v>
      </c>
      <c r="N93" s="171">
        <f t="shared" si="12"/>
        <v>0</v>
      </c>
      <c r="O93" s="133">
        <f t="shared" si="10"/>
        <v>0</v>
      </c>
      <c r="P93" s="134" t="str">
        <f>+IF(OR('入力シート1(共通)'!D91="群馬県",'入力シート2(県外在住者のみ回答)'!D91="全て群馬県内",'入力シート2(県外在住者のみ回答)'!D91="一部群馬県内",),"○","")</f>
        <v/>
      </c>
    </row>
    <row r="94" spans="1:16" ht="41.15" customHeight="1" x14ac:dyDescent="0.2">
      <c r="A94" s="136">
        <v>87</v>
      </c>
      <c r="B94" s="130" t="str">
        <f>'入力シート1(共通)'!B92&amp;'入力シート1(共通)'!C92</f>
        <v/>
      </c>
      <c r="C94" s="167"/>
      <c r="D94" s="168"/>
      <c r="E94" s="131">
        <f>'入力シート1(共通)'!M92</f>
        <v>0</v>
      </c>
      <c r="F94" s="132">
        <f>IFERROR(ROUNDDOWN(('入力シート1(共通)'!M92-('入力シート1(共通)'!M92/1.4/0.9))*0.7,0),"　")</f>
        <v>0</v>
      </c>
      <c r="G94" s="133">
        <f t="shared" si="11"/>
        <v>0</v>
      </c>
      <c r="H94" s="139"/>
      <c r="I94" s="136">
        <v>87</v>
      </c>
      <c r="J94" s="137" t="str">
        <f t="shared" si="8"/>
        <v/>
      </c>
      <c r="K94" s="138">
        <f t="shared" si="9"/>
        <v>0</v>
      </c>
      <c r="L94" s="132">
        <f t="shared" si="3"/>
        <v>0</v>
      </c>
      <c r="M94" s="131">
        <f>IF(OR('入力シート1(共通)'!D92="群馬県",'入力シート2(県外在住者のみ回答)'!D92="全て群馬県内"),'入力シート1(共通)'!M92,'入力シート2(県外在住者のみ回答)'!E92)</f>
        <v>0</v>
      </c>
      <c r="N94" s="171">
        <f t="shared" si="12"/>
        <v>0</v>
      </c>
      <c r="O94" s="133">
        <f t="shared" si="10"/>
        <v>0</v>
      </c>
      <c r="P94" s="134" t="str">
        <f>+IF(OR('入力シート1(共通)'!D92="群馬県",'入力シート2(県外在住者のみ回答)'!D92="全て群馬県内",'入力シート2(県外在住者のみ回答)'!D92="一部群馬県内",),"○","")</f>
        <v/>
      </c>
    </row>
    <row r="95" spans="1:16" ht="41.15" customHeight="1" x14ac:dyDescent="0.2">
      <c r="A95" s="136">
        <v>88</v>
      </c>
      <c r="B95" s="130" t="str">
        <f>'入力シート1(共通)'!B93&amp;'入力シート1(共通)'!C93</f>
        <v/>
      </c>
      <c r="C95" s="167"/>
      <c r="D95" s="168"/>
      <c r="E95" s="131">
        <f>'入力シート1(共通)'!M93</f>
        <v>0</v>
      </c>
      <c r="F95" s="132">
        <f>IFERROR(ROUNDDOWN(('入力シート1(共通)'!M93-('入力シート1(共通)'!M93/1.4/0.9))*0.7,0),"　")</f>
        <v>0</v>
      </c>
      <c r="G95" s="133">
        <f t="shared" si="11"/>
        <v>0</v>
      </c>
      <c r="H95" s="139"/>
      <c r="I95" s="136">
        <v>88</v>
      </c>
      <c r="J95" s="137" t="str">
        <f t="shared" si="8"/>
        <v/>
      </c>
      <c r="K95" s="138">
        <f t="shared" si="9"/>
        <v>0</v>
      </c>
      <c r="L95" s="132">
        <f t="shared" si="3"/>
        <v>0</v>
      </c>
      <c r="M95" s="131">
        <f>IF(OR('入力シート1(共通)'!D93="群馬県",'入力シート2(県外在住者のみ回答)'!D93="全て群馬県内"),'入力シート1(共通)'!M93,'入力シート2(県外在住者のみ回答)'!E93)</f>
        <v>0</v>
      </c>
      <c r="N95" s="171">
        <f t="shared" si="12"/>
        <v>0</v>
      </c>
      <c r="O95" s="133">
        <f t="shared" si="10"/>
        <v>0</v>
      </c>
      <c r="P95" s="134" t="str">
        <f>+IF(OR('入力シート1(共通)'!D93="群馬県",'入力シート2(県外在住者のみ回答)'!D93="全て群馬県内",'入力シート2(県外在住者のみ回答)'!D93="一部群馬県内",),"○","")</f>
        <v/>
      </c>
    </row>
    <row r="96" spans="1:16" ht="41.15" customHeight="1" x14ac:dyDescent="0.2">
      <c r="A96" s="136">
        <v>89</v>
      </c>
      <c r="B96" s="130" t="str">
        <f>'入力シート1(共通)'!B94&amp;'入力シート1(共通)'!C94</f>
        <v/>
      </c>
      <c r="C96" s="167"/>
      <c r="D96" s="168"/>
      <c r="E96" s="131">
        <f>'入力シート1(共通)'!M94</f>
        <v>0</v>
      </c>
      <c r="F96" s="132">
        <f>IFERROR(ROUNDDOWN(('入力シート1(共通)'!M94-('入力シート1(共通)'!M94/1.4/0.9))*0.7,0),"　")</f>
        <v>0</v>
      </c>
      <c r="G96" s="133">
        <f t="shared" si="11"/>
        <v>0</v>
      </c>
      <c r="H96" s="139"/>
      <c r="I96" s="136">
        <v>89</v>
      </c>
      <c r="J96" s="137" t="str">
        <f t="shared" si="8"/>
        <v/>
      </c>
      <c r="K96" s="138">
        <f t="shared" si="9"/>
        <v>0</v>
      </c>
      <c r="L96" s="132">
        <f t="shared" si="3"/>
        <v>0</v>
      </c>
      <c r="M96" s="131">
        <f>IF(OR('入力シート1(共通)'!D94="群馬県",'入力シート2(県外在住者のみ回答)'!D94="全て群馬県内"),'入力シート1(共通)'!M94,'入力シート2(県外在住者のみ回答)'!E94)</f>
        <v>0</v>
      </c>
      <c r="N96" s="171">
        <f t="shared" si="12"/>
        <v>0</v>
      </c>
      <c r="O96" s="133">
        <f t="shared" si="10"/>
        <v>0</v>
      </c>
      <c r="P96" s="134" t="str">
        <f>+IF(OR('入力シート1(共通)'!D94="群馬県",'入力シート2(県外在住者のみ回答)'!D94="全て群馬県内",'入力シート2(県外在住者のみ回答)'!D94="一部群馬県内",),"○","")</f>
        <v/>
      </c>
    </row>
    <row r="97" spans="1:16" ht="41.15" customHeight="1" x14ac:dyDescent="0.2">
      <c r="A97" s="136">
        <v>90</v>
      </c>
      <c r="B97" s="130" t="str">
        <f>'入力シート1(共通)'!B95&amp;'入力シート1(共通)'!C95</f>
        <v/>
      </c>
      <c r="C97" s="167"/>
      <c r="D97" s="168"/>
      <c r="E97" s="131">
        <f>'入力シート1(共通)'!M95</f>
        <v>0</v>
      </c>
      <c r="F97" s="132">
        <f>IFERROR(ROUNDDOWN(('入力シート1(共通)'!M95-('入力シート1(共通)'!M95/1.4/0.9))*0.7,0),"　")</f>
        <v>0</v>
      </c>
      <c r="G97" s="133">
        <f t="shared" si="11"/>
        <v>0</v>
      </c>
      <c r="H97" s="139"/>
      <c r="I97" s="136">
        <v>90</v>
      </c>
      <c r="J97" s="137" t="str">
        <f t="shared" si="8"/>
        <v/>
      </c>
      <c r="K97" s="138">
        <f t="shared" si="9"/>
        <v>0</v>
      </c>
      <c r="L97" s="132">
        <f t="shared" si="3"/>
        <v>0</v>
      </c>
      <c r="M97" s="131">
        <f>IF(OR('入力シート1(共通)'!D95="群馬県",'入力シート2(県外在住者のみ回答)'!D95="全て群馬県内"),'入力シート1(共通)'!M95,'入力シート2(県外在住者のみ回答)'!E95)</f>
        <v>0</v>
      </c>
      <c r="N97" s="171">
        <f t="shared" si="12"/>
        <v>0</v>
      </c>
      <c r="O97" s="133">
        <f t="shared" si="10"/>
        <v>0</v>
      </c>
      <c r="P97" s="134" t="str">
        <f>+IF(OR('入力シート1(共通)'!D95="群馬県",'入力シート2(県外在住者のみ回答)'!D95="全て群馬県内",'入力シート2(県外在住者のみ回答)'!D95="一部群馬県内",),"○","")</f>
        <v/>
      </c>
    </row>
    <row r="98" spans="1:16" ht="41.15" customHeight="1" x14ac:dyDescent="0.2">
      <c r="A98" s="136">
        <v>91</v>
      </c>
      <c r="B98" s="130" t="str">
        <f>'入力シート1(共通)'!B96&amp;'入力シート1(共通)'!C96</f>
        <v/>
      </c>
      <c r="C98" s="167"/>
      <c r="D98" s="168"/>
      <c r="E98" s="131">
        <f>'入力シート1(共通)'!M96</f>
        <v>0</v>
      </c>
      <c r="F98" s="132">
        <f>IFERROR(ROUNDDOWN(('入力シート1(共通)'!M96-('入力シート1(共通)'!M96/1.4/0.9))*0.7,0),"　")</f>
        <v>0</v>
      </c>
      <c r="G98" s="133">
        <f t="shared" si="11"/>
        <v>0</v>
      </c>
      <c r="H98" s="139"/>
      <c r="I98" s="136">
        <v>91</v>
      </c>
      <c r="J98" s="137" t="str">
        <f t="shared" si="8"/>
        <v/>
      </c>
      <c r="K98" s="138">
        <f t="shared" si="9"/>
        <v>0</v>
      </c>
      <c r="L98" s="132">
        <f t="shared" si="3"/>
        <v>0</v>
      </c>
      <c r="M98" s="131">
        <f>IF(OR('入力シート1(共通)'!D96="群馬県",'入力シート2(県外在住者のみ回答)'!D96="全て群馬県内"),'入力シート1(共通)'!M96,'入力シート2(県外在住者のみ回答)'!E96)</f>
        <v>0</v>
      </c>
      <c r="N98" s="171">
        <f t="shared" si="12"/>
        <v>0</v>
      </c>
      <c r="O98" s="133">
        <f t="shared" si="10"/>
        <v>0</v>
      </c>
      <c r="P98" s="134" t="str">
        <f>+IF(OR('入力シート1(共通)'!D96="群馬県",'入力シート2(県外在住者のみ回答)'!D96="全て群馬県内",'入力シート2(県外在住者のみ回答)'!D96="一部群馬県内",),"○","")</f>
        <v/>
      </c>
    </row>
    <row r="99" spans="1:16" ht="41.15" customHeight="1" x14ac:dyDescent="0.2">
      <c r="A99" s="136">
        <v>92</v>
      </c>
      <c r="B99" s="130" t="str">
        <f>'入力シート1(共通)'!B97&amp;'入力シート1(共通)'!C97</f>
        <v/>
      </c>
      <c r="C99" s="167"/>
      <c r="D99" s="168"/>
      <c r="E99" s="131">
        <f>'入力シート1(共通)'!M97</f>
        <v>0</v>
      </c>
      <c r="F99" s="132">
        <f>IFERROR(ROUNDDOWN(('入力シート1(共通)'!M97-('入力シート1(共通)'!M97/1.4/0.9))*0.7,0),"　")</f>
        <v>0</v>
      </c>
      <c r="G99" s="133">
        <f t="shared" si="11"/>
        <v>0</v>
      </c>
      <c r="H99" s="139"/>
      <c r="I99" s="136">
        <v>92</v>
      </c>
      <c r="J99" s="137" t="str">
        <f t="shared" ref="J99:J106" si="13">B99</f>
        <v/>
      </c>
      <c r="K99" s="138">
        <f t="shared" ref="K99:K106" si="14">E99</f>
        <v>0</v>
      </c>
      <c r="L99" s="132">
        <f t="shared" si="3"/>
        <v>0</v>
      </c>
      <c r="M99" s="131">
        <f>IF(OR('入力シート1(共通)'!D97="群馬県",'入力シート2(県外在住者のみ回答)'!D97="全て群馬県内"),'入力シート1(共通)'!M97,'入力シート2(県外在住者のみ回答)'!E97)</f>
        <v>0</v>
      </c>
      <c r="N99" s="171">
        <f t="shared" si="12"/>
        <v>0</v>
      </c>
      <c r="O99" s="133">
        <f t="shared" ref="O99:O106" si="15">IFERROR(ROUNDDOWN(L99+N99,0),"　")</f>
        <v>0</v>
      </c>
      <c r="P99" s="134" t="str">
        <f>+IF(OR('入力シート1(共通)'!D97="群馬県",'入力シート2(県外在住者のみ回答)'!D97="全て群馬県内",'入力シート2(県外在住者のみ回答)'!D97="一部群馬県内",),"○","")</f>
        <v/>
      </c>
    </row>
    <row r="100" spans="1:16" ht="41.15" customHeight="1" x14ac:dyDescent="0.2">
      <c r="A100" s="136">
        <v>93</v>
      </c>
      <c r="B100" s="130" t="str">
        <f>'入力シート1(共通)'!B98&amp;'入力シート1(共通)'!C98</f>
        <v/>
      </c>
      <c r="C100" s="167"/>
      <c r="D100" s="168"/>
      <c r="E100" s="131">
        <f>'入力シート1(共通)'!M98</f>
        <v>0</v>
      </c>
      <c r="F100" s="132">
        <f>IFERROR(ROUNDDOWN(('入力シート1(共通)'!M98-('入力シート1(共通)'!M98/1.4/0.9))*0.7,0),"　")</f>
        <v>0</v>
      </c>
      <c r="G100" s="133">
        <f t="shared" si="11"/>
        <v>0</v>
      </c>
      <c r="H100" s="139"/>
      <c r="I100" s="136">
        <v>93</v>
      </c>
      <c r="J100" s="137" t="str">
        <f t="shared" si="13"/>
        <v/>
      </c>
      <c r="K100" s="138">
        <f t="shared" si="14"/>
        <v>0</v>
      </c>
      <c r="L100" s="132">
        <f t="shared" si="3"/>
        <v>0</v>
      </c>
      <c r="M100" s="131">
        <f>IF(OR('入力シート1(共通)'!D98="群馬県",'入力シート2(県外在住者のみ回答)'!D98="全て群馬県内"),'入力シート1(共通)'!M98,'入力シート2(県外在住者のみ回答)'!E98)</f>
        <v>0</v>
      </c>
      <c r="N100" s="171">
        <f t="shared" si="12"/>
        <v>0</v>
      </c>
      <c r="O100" s="133">
        <f t="shared" si="15"/>
        <v>0</v>
      </c>
      <c r="P100" s="134" t="str">
        <f>+IF(OR('入力シート1(共通)'!D98="群馬県",'入力シート2(県外在住者のみ回答)'!D98="全て群馬県内",'入力シート2(県外在住者のみ回答)'!D98="一部群馬県内",),"○","")</f>
        <v/>
      </c>
    </row>
    <row r="101" spans="1:16" ht="41.15" customHeight="1" x14ac:dyDescent="0.2">
      <c r="A101" s="136">
        <v>94</v>
      </c>
      <c r="B101" s="130" t="str">
        <f>'入力シート1(共通)'!B99&amp;'入力シート1(共通)'!C99</f>
        <v/>
      </c>
      <c r="C101" s="167"/>
      <c r="D101" s="168"/>
      <c r="E101" s="131">
        <f>'入力シート1(共通)'!M99</f>
        <v>0</v>
      </c>
      <c r="F101" s="132">
        <f>IFERROR(ROUNDDOWN(('入力シート1(共通)'!M99-('入力シート1(共通)'!M99/1.4/0.9))*0.7,0),"　")</f>
        <v>0</v>
      </c>
      <c r="G101" s="133">
        <f t="shared" si="11"/>
        <v>0</v>
      </c>
      <c r="H101" s="139"/>
      <c r="I101" s="136">
        <v>94</v>
      </c>
      <c r="J101" s="137" t="str">
        <f t="shared" si="13"/>
        <v/>
      </c>
      <c r="K101" s="138">
        <f t="shared" si="14"/>
        <v>0</v>
      </c>
      <c r="L101" s="132">
        <f t="shared" si="3"/>
        <v>0</v>
      </c>
      <c r="M101" s="131">
        <f>IF(OR('入力シート1(共通)'!D99="群馬県",'入力シート2(県外在住者のみ回答)'!D99="全て群馬県内"),'入力シート1(共通)'!M99,'入力シート2(県外在住者のみ回答)'!E99)</f>
        <v>0</v>
      </c>
      <c r="N101" s="171">
        <f t="shared" si="12"/>
        <v>0</v>
      </c>
      <c r="O101" s="133">
        <f t="shared" si="15"/>
        <v>0</v>
      </c>
      <c r="P101" s="134" t="str">
        <f>+IF(OR('入力シート1(共通)'!D99="群馬県",'入力シート2(県外在住者のみ回答)'!D99="全て群馬県内",'入力シート2(県外在住者のみ回答)'!D99="一部群馬県内",),"○","")</f>
        <v/>
      </c>
    </row>
    <row r="102" spans="1:16" ht="41.15" customHeight="1" x14ac:dyDescent="0.2">
      <c r="A102" s="136">
        <v>95</v>
      </c>
      <c r="B102" s="130" t="str">
        <f>'入力シート1(共通)'!B100&amp;'入力シート1(共通)'!C100</f>
        <v/>
      </c>
      <c r="C102" s="167"/>
      <c r="D102" s="168"/>
      <c r="E102" s="131">
        <f>'入力シート1(共通)'!M100</f>
        <v>0</v>
      </c>
      <c r="F102" s="132">
        <f>IFERROR(ROUNDDOWN(('入力シート1(共通)'!M100-('入力シート1(共通)'!M100/1.4/0.9))*0.7,0),"　")</f>
        <v>0</v>
      </c>
      <c r="G102" s="133">
        <f t="shared" si="11"/>
        <v>0</v>
      </c>
      <c r="H102" s="139"/>
      <c r="I102" s="136">
        <v>95</v>
      </c>
      <c r="J102" s="137" t="str">
        <f t="shared" si="13"/>
        <v/>
      </c>
      <c r="K102" s="138">
        <f t="shared" si="14"/>
        <v>0</v>
      </c>
      <c r="L102" s="132">
        <f t="shared" si="3"/>
        <v>0</v>
      </c>
      <c r="M102" s="131">
        <f>IF(OR('入力シート1(共通)'!D100="群馬県",'入力シート2(県外在住者のみ回答)'!D100="全て群馬県内"),'入力シート1(共通)'!M100,'入力シート2(県外在住者のみ回答)'!E100)</f>
        <v>0</v>
      </c>
      <c r="N102" s="171">
        <f t="shared" si="12"/>
        <v>0</v>
      </c>
      <c r="O102" s="133">
        <f t="shared" si="15"/>
        <v>0</v>
      </c>
      <c r="P102" s="134" t="str">
        <f>+IF(OR('入力シート1(共通)'!D100="群馬県",'入力シート2(県外在住者のみ回答)'!D100="全て群馬県内",'入力シート2(県外在住者のみ回答)'!D100="一部群馬県内",),"○","")</f>
        <v/>
      </c>
    </row>
    <row r="103" spans="1:16" ht="41.15" customHeight="1" x14ac:dyDescent="0.2">
      <c r="A103" s="136">
        <v>96</v>
      </c>
      <c r="B103" s="130" t="str">
        <f>'入力シート1(共通)'!B101&amp;'入力シート1(共通)'!C101</f>
        <v/>
      </c>
      <c r="C103" s="167"/>
      <c r="D103" s="168"/>
      <c r="E103" s="131">
        <f>'入力シート1(共通)'!M101</f>
        <v>0</v>
      </c>
      <c r="F103" s="132">
        <f>IFERROR(ROUNDDOWN(('入力シート1(共通)'!M101-('入力シート1(共通)'!M101/1.4/0.9))*0.7,0),"　")</f>
        <v>0</v>
      </c>
      <c r="G103" s="133">
        <f t="shared" si="11"/>
        <v>0</v>
      </c>
      <c r="H103" s="139"/>
      <c r="I103" s="136">
        <v>96</v>
      </c>
      <c r="J103" s="137" t="str">
        <f t="shared" si="13"/>
        <v/>
      </c>
      <c r="K103" s="138">
        <f t="shared" si="14"/>
        <v>0</v>
      </c>
      <c r="L103" s="132">
        <f t="shared" si="3"/>
        <v>0</v>
      </c>
      <c r="M103" s="131">
        <f>IF(OR('入力シート1(共通)'!D101="群馬県",'入力シート2(県外在住者のみ回答)'!D101="全て群馬県内"),'入力シート1(共通)'!M101,'入力シート2(県外在住者のみ回答)'!E101)</f>
        <v>0</v>
      </c>
      <c r="N103" s="171">
        <f t="shared" si="12"/>
        <v>0</v>
      </c>
      <c r="O103" s="133">
        <f t="shared" si="15"/>
        <v>0</v>
      </c>
      <c r="P103" s="134" t="str">
        <f>+IF(OR('入力シート1(共通)'!D101="群馬県",'入力シート2(県外在住者のみ回答)'!D101="全て群馬県内",'入力シート2(県外在住者のみ回答)'!D101="一部群馬県内",),"○","")</f>
        <v/>
      </c>
    </row>
    <row r="104" spans="1:16" ht="41.15" customHeight="1" x14ac:dyDescent="0.2">
      <c r="A104" s="136">
        <v>97</v>
      </c>
      <c r="B104" s="130" t="str">
        <f>'入力シート1(共通)'!B102&amp;'入力シート1(共通)'!C102</f>
        <v/>
      </c>
      <c r="C104" s="167"/>
      <c r="D104" s="168"/>
      <c r="E104" s="131">
        <f>'入力シート1(共通)'!M102</f>
        <v>0</v>
      </c>
      <c r="F104" s="132">
        <f>IFERROR(ROUNDDOWN(('入力シート1(共通)'!M102-('入力シート1(共通)'!M102/1.4/0.9))*0.7,0),"　")</f>
        <v>0</v>
      </c>
      <c r="G104" s="133">
        <f t="shared" si="11"/>
        <v>0</v>
      </c>
      <c r="H104" s="139"/>
      <c r="I104" s="136">
        <v>97</v>
      </c>
      <c r="J104" s="137" t="str">
        <f t="shared" si="13"/>
        <v/>
      </c>
      <c r="K104" s="138">
        <f t="shared" si="14"/>
        <v>0</v>
      </c>
      <c r="L104" s="132">
        <f t="shared" si="3"/>
        <v>0</v>
      </c>
      <c r="M104" s="131">
        <f>IF(OR('入力シート1(共通)'!D102="群馬県",'入力シート2(県外在住者のみ回答)'!D102="全て群馬県内"),'入力シート1(共通)'!M102,'入力シート2(県外在住者のみ回答)'!E102)</f>
        <v>0</v>
      </c>
      <c r="N104" s="171">
        <f t="shared" si="12"/>
        <v>0</v>
      </c>
      <c r="O104" s="133">
        <f t="shared" si="15"/>
        <v>0</v>
      </c>
      <c r="P104" s="134" t="str">
        <f>+IF(OR('入力シート1(共通)'!D102="群馬県",'入力シート2(県外在住者のみ回答)'!D102="全て群馬県内",'入力シート2(県外在住者のみ回答)'!D102="一部群馬県内",),"○","")</f>
        <v/>
      </c>
    </row>
    <row r="105" spans="1:16" ht="41.15" customHeight="1" x14ac:dyDescent="0.2">
      <c r="A105" s="136">
        <v>98</v>
      </c>
      <c r="B105" s="130" t="str">
        <f>'入力シート1(共通)'!B103&amp;'入力シート1(共通)'!C103</f>
        <v/>
      </c>
      <c r="C105" s="167"/>
      <c r="D105" s="168"/>
      <c r="E105" s="131">
        <f>'入力シート1(共通)'!M103</f>
        <v>0</v>
      </c>
      <c r="F105" s="132">
        <f>IFERROR(ROUNDDOWN(('入力シート1(共通)'!M103-('入力シート1(共通)'!M103/1.4/0.9))*0.7,0),"　")</f>
        <v>0</v>
      </c>
      <c r="G105" s="133">
        <f t="shared" si="11"/>
        <v>0</v>
      </c>
      <c r="H105" s="139"/>
      <c r="I105" s="136">
        <v>98</v>
      </c>
      <c r="J105" s="137" t="str">
        <f t="shared" si="13"/>
        <v/>
      </c>
      <c r="K105" s="138">
        <f t="shared" si="14"/>
        <v>0</v>
      </c>
      <c r="L105" s="132">
        <f t="shared" si="3"/>
        <v>0</v>
      </c>
      <c r="M105" s="131">
        <f>IF(OR('入力シート1(共通)'!D103="群馬県",'入力シート2(県外在住者のみ回答)'!D103="全て群馬県内"),'入力シート1(共通)'!M103,'入力シート2(県外在住者のみ回答)'!E103)</f>
        <v>0</v>
      </c>
      <c r="N105" s="171">
        <f t="shared" si="12"/>
        <v>0</v>
      </c>
      <c r="O105" s="133">
        <f t="shared" si="15"/>
        <v>0</v>
      </c>
      <c r="P105" s="134" t="str">
        <f>+IF(OR('入力シート1(共通)'!D103="群馬県",'入力シート2(県外在住者のみ回答)'!D103="全て群馬県内",'入力シート2(県外在住者のみ回答)'!D103="一部群馬県内",),"○","")</f>
        <v/>
      </c>
    </row>
    <row r="106" spans="1:16" ht="41.15" customHeight="1" x14ac:dyDescent="0.2">
      <c r="A106" s="136">
        <v>99</v>
      </c>
      <c r="B106" s="130" t="str">
        <f>'入力シート1(共通)'!B104&amp;'入力シート1(共通)'!C104</f>
        <v/>
      </c>
      <c r="C106" s="167"/>
      <c r="D106" s="168"/>
      <c r="E106" s="131">
        <f>'入力シート1(共通)'!M104</f>
        <v>0</v>
      </c>
      <c r="F106" s="132">
        <f>IFERROR(ROUNDDOWN(('入力シート1(共通)'!M104-('入力シート1(共通)'!M104/1.4/0.9))*0.7,0),"　")</f>
        <v>0</v>
      </c>
      <c r="G106" s="133">
        <f t="shared" si="11"/>
        <v>0</v>
      </c>
      <c r="H106" s="139"/>
      <c r="I106" s="136">
        <v>99</v>
      </c>
      <c r="J106" s="137" t="str">
        <f t="shared" si="13"/>
        <v/>
      </c>
      <c r="K106" s="138">
        <f t="shared" si="14"/>
        <v>0</v>
      </c>
      <c r="L106" s="132">
        <f t="shared" si="3"/>
        <v>0</v>
      </c>
      <c r="M106" s="131">
        <f>IF(OR('入力シート1(共通)'!D104="群馬県",'入力シート2(県外在住者のみ回答)'!D104="全て群馬県内"),'入力シート1(共通)'!M104,'入力シート2(県外在住者のみ回答)'!E104)</f>
        <v>0</v>
      </c>
      <c r="N106" s="171">
        <f t="shared" si="12"/>
        <v>0</v>
      </c>
      <c r="O106" s="133">
        <f t="shared" si="15"/>
        <v>0</v>
      </c>
      <c r="P106" s="134" t="str">
        <f>+IF(OR('入力シート1(共通)'!D104="群馬県",'入力シート2(県外在住者のみ回答)'!D104="全て群馬県内",'入力シート2(県外在住者のみ回答)'!D104="一部群馬県内",),"○","")</f>
        <v/>
      </c>
    </row>
    <row r="107" spans="1:16" ht="41.15" customHeight="1" x14ac:dyDescent="0.2">
      <c r="A107" s="136">
        <v>100</v>
      </c>
      <c r="B107" s="130" t="str">
        <f>'入力シート1(共通)'!B105&amp;'入力シート1(共通)'!C105</f>
        <v/>
      </c>
      <c r="C107" s="167"/>
      <c r="D107" s="168"/>
      <c r="E107" s="131">
        <f>'入力シート1(共通)'!M105</f>
        <v>0</v>
      </c>
      <c r="F107" s="132">
        <f>IFERROR(ROUNDDOWN(('入力シート1(共通)'!M105-('入力シート1(共通)'!M105/1.4/0.9))*0.7,0),"　")</f>
        <v>0</v>
      </c>
      <c r="G107" s="133">
        <f t="shared" si="11"/>
        <v>0</v>
      </c>
      <c r="H107" s="139"/>
      <c r="I107" s="136">
        <v>100</v>
      </c>
      <c r="J107" s="137" t="str">
        <f t="shared" si="1"/>
        <v/>
      </c>
      <c r="K107" s="138">
        <f t="shared" si="2"/>
        <v>0</v>
      </c>
      <c r="L107" s="132">
        <f t="shared" si="3"/>
        <v>0</v>
      </c>
      <c r="M107" s="131">
        <f>IF(OR('入力シート1(共通)'!D105="群馬県",'入力シート2(県外在住者のみ回答)'!D105="全て群馬県内"),'入力シート1(共通)'!M105,'入力シート2(県外在住者のみ回答)'!E105)</f>
        <v>0</v>
      </c>
      <c r="N107" s="171">
        <f t="shared" si="12"/>
        <v>0</v>
      </c>
      <c r="O107" s="133">
        <f t="shared" si="5"/>
        <v>0</v>
      </c>
      <c r="P107" s="134" t="str">
        <f>+IF(OR('入力シート1(共通)'!D105="群馬県",'入力シート2(県外在住者のみ回答)'!D105="全て群馬県内",'入力シート2(県外在住者のみ回答)'!D105="一部群馬県内",),"○","")</f>
        <v/>
      </c>
    </row>
    <row r="108" spans="1:16" s="6" customFormat="1" ht="44.25" customHeight="1" thickBot="1" x14ac:dyDescent="0.25">
      <c r="A108" s="12" t="s">
        <v>194</v>
      </c>
      <c r="B108" s="11" t="s">
        <v>195</v>
      </c>
      <c r="C108" s="169"/>
      <c r="D108" s="170"/>
      <c r="E108" s="122">
        <f>SUM(E8:E107)</f>
        <v>0</v>
      </c>
      <c r="F108" s="121">
        <f>SUM(F8:F107)</f>
        <v>0</v>
      </c>
      <c r="G108" s="123">
        <f>SUM(G8:G107)</f>
        <v>0</v>
      </c>
      <c r="H108" s="11" t="s">
        <v>195</v>
      </c>
      <c r="I108" s="12" t="s">
        <v>194</v>
      </c>
      <c r="J108" s="119" t="s">
        <v>195</v>
      </c>
      <c r="K108" s="120">
        <f>SUM(K8:K107)</f>
        <v>0</v>
      </c>
      <c r="L108" s="121">
        <f>SUM(L8:L107)</f>
        <v>0</v>
      </c>
      <c r="M108" s="131">
        <f>IF(OR('入力シート1(共通)'!D106="群馬県",'入力シート2(県外在住者のみ回答)'!D106="全て群馬県内"),'入力シート1(共通)'!M106,'入力シート2(県外在住者のみ回答)'!E106)</f>
        <v>0</v>
      </c>
      <c r="N108" s="121">
        <f>SUMIF(P8:P107,"○",N8:N107)</f>
        <v>0</v>
      </c>
      <c r="O108" s="123">
        <f>L108+N108</f>
        <v>0</v>
      </c>
      <c r="P108" s="134" t="str">
        <f>+IF(OR('入力シート1(共通)'!D106="群馬県",'入力シート2(県外在住者のみ回答)'!D106="全て群馬県内",'入力シート2(県外在住者のみ回答)'!D106="一部群馬県内",),"○","")</f>
        <v/>
      </c>
    </row>
    <row r="109" spans="1:16" s="6" customFormat="1" ht="18.75" customHeight="1" x14ac:dyDescent="0.2">
      <c r="A109" s="16" t="s">
        <v>174</v>
      </c>
      <c r="B109" s="14"/>
      <c r="C109" s="15"/>
      <c r="D109" s="14"/>
      <c r="E109" s="15"/>
      <c r="F109" s="14"/>
      <c r="G109" s="15"/>
      <c r="I109" s="16" t="s">
        <v>174</v>
      </c>
      <c r="J109" s="14"/>
      <c r="K109" s="15"/>
      <c r="L109" s="14"/>
      <c r="M109" s="15"/>
      <c r="N109" s="14"/>
      <c r="O109" s="15"/>
    </row>
    <row r="110" spans="1:16" s="6" customFormat="1" ht="98.25" customHeight="1" x14ac:dyDescent="0.2">
      <c r="A110" s="17">
        <v>1</v>
      </c>
      <c r="B110" s="388" t="s">
        <v>196</v>
      </c>
      <c r="C110" s="388"/>
      <c r="D110" s="388"/>
      <c r="E110" s="388"/>
      <c r="F110" s="388"/>
      <c r="G110" s="388"/>
      <c r="H110" s="388"/>
      <c r="I110" s="17">
        <v>1</v>
      </c>
      <c r="J110" s="388" t="s">
        <v>196</v>
      </c>
      <c r="K110" s="388"/>
      <c r="L110" s="388"/>
      <c r="M110" s="388"/>
      <c r="N110" s="388"/>
      <c r="O110" s="388"/>
      <c r="P110" s="388"/>
    </row>
    <row r="111" spans="1:16" s="6" customFormat="1" ht="178.5" customHeight="1" x14ac:dyDescent="0.2">
      <c r="A111" s="17">
        <v>2</v>
      </c>
      <c r="B111" s="389" t="s">
        <v>197</v>
      </c>
      <c r="C111" s="389"/>
      <c r="D111" s="389"/>
      <c r="E111" s="389"/>
      <c r="F111" s="389"/>
      <c r="G111" s="389"/>
      <c r="H111" s="389"/>
      <c r="I111" s="17">
        <v>2</v>
      </c>
      <c r="J111" s="389" t="s">
        <v>198</v>
      </c>
      <c r="K111" s="389"/>
      <c r="L111" s="389"/>
      <c r="M111" s="389"/>
      <c r="N111" s="389"/>
      <c r="O111" s="389"/>
      <c r="P111" s="389"/>
    </row>
    <row r="112" spans="1:16" s="6" customFormat="1" ht="50.25" customHeight="1" x14ac:dyDescent="0.2">
      <c r="A112" s="17">
        <v>3</v>
      </c>
      <c r="B112" s="389" t="s">
        <v>199</v>
      </c>
      <c r="C112" s="389"/>
      <c r="D112" s="389"/>
      <c r="E112" s="389"/>
      <c r="F112" s="389"/>
      <c r="G112" s="389"/>
      <c r="H112" s="389"/>
      <c r="I112" s="17">
        <v>3</v>
      </c>
      <c r="J112" s="389" t="s">
        <v>199</v>
      </c>
      <c r="K112" s="389"/>
      <c r="L112" s="389"/>
      <c r="M112" s="389"/>
      <c r="N112" s="389"/>
      <c r="O112" s="389"/>
      <c r="P112" s="389"/>
    </row>
    <row r="113" spans="1:16" s="6" customFormat="1" ht="18.75" customHeight="1" x14ac:dyDescent="0.2">
      <c r="A113" s="17">
        <v>4</v>
      </c>
      <c r="B113" s="389" t="s">
        <v>200</v>
      </c>
      <c r="C113" s="389"/>
      <c r="D113" s="389"/>
      <c r="E113" s="389"/>
      <c r="F113" s="389"/>
      <c r="I113" s="17">
        <v>4</v>
      </c>
      <c r="J113" s="389" t="s">
        <v>200</v>
      </c>
      <c r="K113" s="389"/>
      <c r="L113" s="389"/>
      <c r="M113" s="389"/>
      <c r="N113" s="389"/>
      <c r="O113" s="389"/>
      <c r="P113" s="389"/>
    </row>
    <row r="114" spans="1:16" s="6" customFormat="1" ht="18.75" customHeight="1" x14ac:dyDescent="0.2">
      <c r="A114" s="17">
        <v>5</v>
      </c>
      <c r="B114" s="389" t="s">
        <v>201</v>
      </c>
      <c r="C114" s="389"/>
      <c r="D114" s="389"/>
      <c r="E114" s="389"/>
      <c r="F114" s="389"/>
      <c r="I114" s="17">
        <v>5</v>
      </c>
      <c r="J114" s="389" t="s">
        <v>201</v>
      </c>
      <c r="K114" s="389"/>
      <c r="L114" s="389"/>
      <c r="M114" s="389"/>
      <c r="N114" s="389"/>
      <c r="O114" s="389"/>
      <c r="P114" s="389"/>
    </row>
    <row r="115" spans="1:16" s="6" customFormat="1" ht="18.75" customHeight="1" x14ac:dyDescent="0.2">
      <c r="A115" s="17"/>
      <c r="B115" s="21"/>
      <c r="C115" s="21"/>
      <c r="D115" s="389"/>
      <c r="E115" s="389"/>
      <c r="F115" s="389"/>
      <c r="I115" s="2"/>
      <c r="J115" s="2"/>
      <c r="K115" s="2"/>
      <c r="L115" s="2"/>
      <c r="M115" s="2"/>
      <c r="N115" s="2"/>
      <c r="O115" s="2"/>
      <c r="P115" s="2"/>
    </row>
  </sheetData>
  <sheetProtection algorithmName="SHA-512" hashValue="MVka1RaiPjl304N5swmy8QJiJEFfDnhP2aWJsRnecxwlAKLf9BWj0+ab2akB/da5/0oBlp+uMeDxyKDBSdZO7A==" saltValue="eohuV9R5NOM7mRLj+56h6w==" spinCount="100000" sheet="1" formatColumns="0" formatRows="0" insertColumns="0" insertRows="0" selectLockedCells="1"/>
  <mergeCells count="25">
    <mergeCell ref="D115:F115"/>
    <mergeCell ref="A5:A7"/>
    <mergeCell ref="C5:G5"/>
    <mergeCell ref="B6:B7"/>
    <mergeCell ref="C6:D6"/>
    <mergeCell ref="E6:F6"/>
    <mergeCell ref="G6:G7"/>
    <mergeCell ref="B112:H112"/>
    <mergeCell ref="H5:H7"/>
    <mergeCell ref="B110:H110"/>
    <mergeCell ref="B111:H111"/>
    <mergeCell ref="B113:F113"/>
    <mergeCell ref="B114:F114"/>
    <mergeCell ref="I5:I7"/>
    <mergeCell ref="K5:O5"/>
    <mergeCell ref="P5:P7"/>
    <mergeCell ref="J6:J7"/>
    <mergeCell ref="K6:L6"/>
    <mergeCell ref="M6:N6"/>
    <mergeCell ref="O6:O7"/>
    <mergeCell ref="J110:P110"/>
    <mergeCell ref="J111:P111"/>
    <mergeCell ref="J112:P112"/>
    <mergeCell ref="J113:P113"/>
    <mergeCell ref="J114:P114"/>
  </mergeCells>
  <phoneticPr fontId="2"/>
  <pageMargins left="0.70866141732283472" right="0.70866141732283472" top="0.74803149606299213" bottom="0.74803149606299213" header="0.31496062992125984" footer="0.31496062992125984"/>
  <pageSetup paperSize="9" scale="57" orientation="portrait" cellComments="asDisplayed" r:id="rId1"/>
  <colBreaks count="1" manualBreakCount="1">
    <brk id="8" min="1" max="11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9</vt:i4>
      </vt:variant>
    </vt:vector>
  </HeadingPairs>
  <TitlesOfParts>
    <vt:vector size="22" baseType="lpstr">
      <vt:lpstr>留意事項</vt:lpstr>
      <vt:lpstr>一括印刷</vt:lpstr>
      <vt:lpstr>入力シート1(共通)</vt:lpstr>
      <vt:lpstr>入力シート2(県外在住者のみ回答)</vt:lpstr>
      <vt:lpstr>Sheet1</vt:lpstr>
      <vt:lpstr>Sheet2</vt:lpstr>
      <vt:lpstr>１　申請書</vt:lpstr>
      <vt:lpstr>２　参考様式第２号</vt:lpstr>
      <vt:lpstr>参考様式第1-2号、県参考様式第1-2号 </vt:lpstr>
      <vt:lpstr>群馬県外在住の方向けの誓約書　</vt:lpstr>
      <vt:lpstr>預金通帳等貼付台紙</vt:lpstr>
      <vt:lpstr>注文票貼付台紙</vt:lpstr>
      <vt:lpstr>領収書・請求書貼付台紙</vt:lpstr>
      <vt:lpstr>'１　申請書'!Print_Area</vt:lpstr>
      <vt:lpstr>'２　参考様式第２号'!Print_Area</vt:lpstr>
      <vt:lpstr>'群馬県外在住の方向けの誓約書　'!Print_Area</vt:lpstr>
      <vt:lpstr>'参考様式第1-2号、県参考様式第1-2号 '!Print_Area</vt:lpstr>
      <vt:lpstr>注文票貼付台紙!Print_Area</vt:lpstr>
      <vt:lpstr>預金通帳等貼付台紙!Print_Area</vt:lpstr>
      <vt:lpstr>留意事項!Print_Area</vt:lpstr>
      <vt:lpstr>領収書・請求書貼付台紙!Print_Area</vt:lpstr>
      <vt:lpstr>'参考様式第1-2号、県参考様式第1-2号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2023-06-15T01:01:48Z</dcterms:created>
  <dcterms:modified xsi:type="dcterms:W3CDTF">2023-07-05T02:24:46Z</dcterms:modified>
  <cp:category/>
  <cp:contentStatus/>
</cp:coreProperties>
</file>