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所要額調書" sheetId="1" r:id="rId1"/>
    <sheet name="所要額調書（記入例）" sheetId="2" r:id="rId2"/>
  </sheets>
  <definedNames>
    <definedName name="_xlnm.Print_Area" localSheetId="0">'所要額調書'!$A$1:$N$39</definedName>
    <definedName name="_xlnm.Print_Area" localSheetId="1">'所要額調書（記入例）'!$A$1:$N$39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H3" authorId="0">
      <text>
        <r>
          <rPr>
            <sz val="11"/>
            <rFont val="ＭＳ Ｐゴシック"/>
            <family val="3"/>
          </rPr>
          <t>今回提出するのは「所要額調書」です。
「精算書」とお間違えのないようにお願いします。</t>
        </r>
      </text>
    </comment>
    <comment ref="D6" authorId="0">
      <text>
        <r>
          <rPr>
            <sz val="11"/>
            <rFont val="ＭＳ Ｐゴシック"/>
            <family val="3"/>
          </rPr>
          <t>償還回次ごとに段を分けて記入してください。
１年間の合計をまとめて記入しないようご注意下さい。</t>
        </r>
      </text>
    </comment>
    <comment ref="H13" authorId="0">
      <text>
        <r>
          <rPr>
            <sz val="11"/>
            <rFont val="ＭＳ Ｐゴシック"/>
            <family val="3"/>
          </rPr>
          <t>平成１５年度以前に整備事業を行った施設については、Ｈ欄は記入しないでください。</t>
        </r>
      </text>
    </comment>
    <comment ref="J13" authorId="0">
      <text>
        <r>
          <rPr>
            <sz val="11"/>
            <rFont val="ＭＳ Ｐゴシック"/>
            <family val="3"/>
          </rPr>
          <t>該当する施設の補助率を確認してください。
●介護保険関連施設及び障害福祉サービス関連施設　１／２
　 （ただし、平成１４年度以前に整備事業を行った介護保険関連施設及び
　　平成１５年度以前に整備事業を行った障害福祉サービス関連施設は２／３）
●上記以外の施設　２／３</t>
        </r>
      </text>
    </comment>
    <comment ref="F6" authorId="0">
      <text>
        <r>
          <rPr>
            <sz val="11"/>
            <rFont val="ＭＳ Ｐゴシック"/>
            <family val="3"/>
          </rPr>
          <t>償還前の借入残高を記載してください。</t>
        </r>
      </text>
    </comment>
  </commentList>
</comments>
</file>

<file path=xl/sharedStrings.xml><?xml version="1.0" encoding="utf-8"?>
<sst xmlns="http://schemas.openxmlformats.org/spreadsheetml/2006/main" count="162" uniqueCount="95">
  <si>
    <t>（様式第１号関係）別紙２</t>
  </si>
  <si>
    <t>借入対象</t>
  </si>
  <si>
    <t>（施設種類）</t>
  </si>
  <si>
    <t>・借入先</t>
  </si>
  <si>
    <t>・借入額（円）</t>
  </si>
  <si>
    <t>・契約年月日</t>
  </si>
  <si>
    <t>・償還期間（年）</t>
  </si>
  <si>
    <t>利率</t>
  </si>
  <si>
    <t>償還回次</t>
  </si>
  <si>
    <t>年月日</t>
  </si>
  <si>
    <t>借入資金</t>
  </si>
  <si>
    <t>利率1.5％</t>
  </si>
  <si>
    <t>補助率</t>
  </si>
  <si>
    <t>県費補助金</t>
  </si>
  <si>
    <t>償　 還</t>
  </si>
  <si>
    <t>償 還 前</t>
  </si>
  <si>
    <t>残     高</t>
  </si>
  <si>
    <t>償　還　予　定　額</t>
  </si>
  <si>
    <t>元　　金</t>
  </si>
  <si>
    <t>利　　子</t>
  </si>
  <si>
    <t>施 設 名</t>
  </si>
  <si>
    <t>独立行政法人福祉医療機構</t>
  </si>
  <si>
    <t>（％）</t>
  </si>
  <si>
    <t>（年月日）</t>
  </si>
  <si>
    <t>（円）</t>
  </si>
  <si>
    <t>当 該 年 度 償 還 計 画</t>
  </si>
  <si>
    <t>借 入 資 金 の 状 況</t>
  </si>
  <si>
    <t>利 子 補 助 の 額 の 算 出</t>
  </si>
  <si>
    <t>備　考</t>
  </si>
  <si>
    <t>所要額</t>
  </si>
  <si>
    <t>合　計</t>
  </si>
  <si>
    <t>相  当  額</t>
  </si>
  <si>
    <t>Ｈ又はＪの</t>
  </si>
  <si>
    <t>いずれか低</t>
  </si>
  <si>
    <t>い方の額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</si>
  <si>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</si>
  <si>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</si>
  <si>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</si>
  <si>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</si>
  <si>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</si>
  <si>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</si>
  <si>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</si>
  <si>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</si>
  <si>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</si>
  <si>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</si>
  <si>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</si>
  <si>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</si>
  <si>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(Ｇ×1.5/Ｂ)</t>
  </si>
  <si>
    <t>(Ｇ×Ｉ)</t>
  </si>
  <si>
    <t>県　費　補　助　金　所　要　額　調　書</t>
  </si>
  <si>
    <t>法人名</t>
  </si>
  <si>
    <t>社会福祉法人</t>
  </si>
  <si>
    <t>利子に補助</t>
  </si>
  <si>
    <t>得た額</t>
  </si>
  <si>
    <t>率を乗じて</t>
  </si>
  <si>
    <t>（記入要領）</t>
  </si>
  <si>
    <t>１　借入が２口以上になるときは、それぞれについて作成すること。</t>
  </si>
  <si>
    <t>２　Ａ及びＢは、補助対象となる借入資金の状況について記入すること。</t>
  </si>
  <si>
    <t>４　Ｈは、Ｈ＝Ｇ×1.5／Ｂとし、１円未満の端数は切り捨てること。ただし、償還前借入資金残高（Ｅ）が５億円を超える場合には、Ｇ×５億円／Ｅ＝Ｇ'（１円未満切り上げ）とし、Ｈ＝Ｇ'</t>
  </si>
  <si>
    <t xml:space="preserve">３　Ｃ～Ｇは、当該年度の償還計画について記入すること。
</t>
  </si>
  <si>
    <t xml:space="preserve">　　×1.5／Ｂとする。なお、平成１５年度以前に整備事業を行った社会福祉施設（平成１５年度から平成１６年度に継続して整備事業を行った施設を含む）については、Ｈは記入しないこと。
</t>
  </si>
  <si>
    <t xml:space="preserve">５　Ｉは、補助要綱に定める補助の割合を記載する。
</t>
  </si>
  <si>
    <t>６　Ｊは、ＧにＩを乗じて得た額とし、１円未満の端数は切り捨てること。ただし、償還前借入資金残高（Ｅ）が５億円を超える場合には、Ｇ×５億円／Ｅ＝Ｇ'（１円未満切り上げ）とし、</t>
  </si>
  <si>
    <t xml:space="preserve">７　Ｋは、Ｈ又はＪのいずれか低い方の額とする。
</t>
  </si>
  <si>
    <t>　　Ｇ'にＩを乗じて得た額とする。</t>
  </si>
  <si>
    <t>・償還満了年月日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</si>
  <si>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</si>
  <si>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</si>
  <si>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</si>
  <si>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</si>
  <si>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</si>
  <si>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</si>
  <si>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</si>
  <si>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</si>
  <si>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</si>
  <si>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</si>
  <si>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</si>
  <si>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</si>
  <si>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(Ｇ×1.5/Ｂ)</t>
  </si>
  <si>
    <t>(Ｇ×Ｉ)</t>
  </si>
  <si>
    <t>１　借入が２口以上になるときは、それぞれについて作成すること。</t>
  </si>
  <si>
    <t>２　Ａ及びＢは、補助対象となる借入資金の状況について記入すること。</t>
  </si>
  <si>
    <t xml:space="preserve">３　Ｃ～Ｇは、当該年度の償還計画について記入すること。
</t>
  </si>
  <si>
    <t>４　Ｈは、Ｈ＝Ｇ×1.5／Ｂとし、１円未満の端数は切り捨てること。ただし、償還前借入資金残高（Ｅ）が５億円を超える場合には、Ｇ×５億円／Ｅ＝Ｇ'（１円未満切り上げ）とし、Ｈ＝Ｇ'</t>
  </si>
  <si>
    <t xml:space="preserve">　　×1.5／Ｂとする。なお、平成１５年度以前に整備事業を行った社会福祉施設（平成１５年度から平成１６年度に継続して整備事業を行った施設を含む）については、Ｈは記入しないこと。
</t>
  </si>
  <si>
    <t xml:space="preserve">５　Ｉは、補助要綱に定める補助の割合を記載する。
</t>
  </si>
  <si>
    <t>　　Ｇ'にＩを乗じて得た額とする。</t>
  </si>
  <si>
    <t xml:space="preserve">７　Ｋは、Ｈ又はＪのいずれか低い方の額とする。
</t>
  </si>
  <si>
    <t>○○○
（特養）</t>
  </si>
  <si>
    <t>○○○</t>
  </si>
  <si>
    <r>
      <t>・借入額(円)</t>
    </r>
    <r>
      <rPr>
        <sz val="8"/>
        <rFont val="ＭＳ Ｐ明朝"/>
        <family val="1"/>
      </rPr>
      <t>(無利子分を除く)</t>
    </r>
  </si>
  <si>
    <t>(円未満切り捨て/上げ）</t>
  </si>
  <si>
    <r>
      <t xml:space="preserve">償 還 </t>
    </r>
    <r>
      <rPr>
        <sz val="11"/>
        <color indexed="10"/>
        <rFont val="ＭＳ Ｐ明朝"/>
        <family val="1"/>
      </rPr>
      <t>前</t>
    </r>
  </si>
  <si>
    <t>８　Ｌは、Ｋの合計額の１０万円未満の端数を切り捨てた額とする。</t>
  </si>
  <si>
    <t>(10万円未満切り捨て）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</si>
</sst>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[$-411]ge\.m\.d;@"/>
    <numFmt numFmtId="179" formatCode="#,##0_ 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7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horizontal="right" vertical="center"/>
    </xf>
    <xf numFmtId="38" fontId="2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2" fontId="2" fillId="33" borderId="10" xfId="0" applyNumberFormat="1" applyFont="1" applyFill="1" applyBorder="1" applyAlignment="1">
      <alignment horizontal="center" vertical="center"/>
    </xf>
    <xf numFmtId="12" fontId="2" fillId="33" borderId="12" xfId="0" applyNumberFormat="1" applyFont="1" applyFill="1" applyBorder="1" applyAlignment="1">
      <alignment horizontal="center" vertical="center"/>
    </xf>
    <xf numFmtId="12" fontId="2" fillId="33" borderId="14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21.00390625" style="1" customWidth="1"/>
    <col min="3" max="3" width="6.50390625" style="1" customWidth="1"/>
    <col min="4" max="4" width="4.00390625" style="1" customWidth="1"/>
    <col min="5" max="5" width="10.125" style="1" customWidth="1"/>
    <col min="6" max="6" width="13.625" style="1" customWidth="1"/>
    <col min="7" max="9" width="13.25390625" style="1" customWidth="1"/>
    <col min="10" max="10" width="6.50390625" style="1" customWidth="1"/>
    <col min="11" max="12" width="15.00390625" style="1" customWidth="1"/>
    <col min="13" max="13" width="15.125" style="1" customWidth="1"/>
    <col min="14" max="14" width="12.125" style="1" customWidth="1"/>
    <col min="15" max="15" width="9.00390625" style="1" customWidth="1"/>
    <col min="16" max="16" width="9.00390625" style="41" customWidth="1"/>
    <col min="17" max="16384" width="9.00390625" style="1" customWidth="1"/>
  </cols>
  <sheetData>
    <row r="1" ht="13.5">
      <c r="A1" s="1" t="s">
        <v>0</v>
      </c>
    </row>
    <row r="2" spans="5:11" ht="24">
      <c r="E2" s="51" t="s">
        <v>49</v>
      </c>
      <c r="F2" s="51"/>
      <c r="G2" s="51"/>
      <c r="H2" s="51"/>
      <c r="I2" s="51"/>
      <c r="J2" s="51"/>
      <c r="K2" s="51"/>
    </row>
    <row r="3" spans="5:13" ht="21" customHeight="1">
      <c r="E3" s="33"/>
      <c r="J3" s="34" t="s">
        <v>50</v>
      </c>
      <c r="K3" s="43" t="s">
        <v>51</v>
      </c>
      <c r="L3" s="52"/>
      <c r="M3" s="52"/>
    </row>
    <row r="4" ht="18" customHeight="1"/>
    <row r="5" spans="1:14" ht="24.75" customHeight="1">
      <c r="A5" s="2"/>
      <c r="B5" s="64" t="s">
        <v>26</v>
      </c>
      <c r="C5" s="65"/>
      <c r="D5" s="55" t="s">
        <v>25</v>
      </c>
      <c r="E5" s="56"/>
      <c r="F5" s="56"/>
      <c r="G5" s="56"/>
      <c r="H5" s="57"/>
      <c r="I5" s="55" t="s">
        <v>27</v>
      </c>
      <c r="J5" s="56"/>
      <c r="K5" s="56"/>
      <c r="L5" s="57"/>
      <c r="M5" s="2"/>
      <c r="N5" s="2"/>
    </row>
    <row r="6" spans="1:14" ht="19.5" customHeight="1">
      <c r="A6" s="4" t="s">
        <v>1</v>
      </c>
      <c r="B6" s="2" t="s">
        <v>3</v>
      </c>
      <c r="C6" s="5" t="s">
        <v>7</v>
      </c>
      <c r="D6" s="66" t="s">
        <v>8</v>
      </c>
      <c r="E6" s="5" t="s">
        <v>14</v>
      </c>
      <c r="F6" s="5" t="s">
        <v>15</v>
      </c>
      <c r="G6" s="56" t="s">
        <v>17</v>
      </c>
      <c r="H6" s="56"/>
      <c r="I6" s="5" t="s">
        <v>11</v>
      </c>
      <c r="J6" s="66" t="s">
        <v>12</v>
      </c>
      <c r="K6" s="40" t="s">
        <v>52</v>
      </c>
      <c r="L6" s="38" t="s">
        <v>32</v>
      </c>
      <c r="M6" s="6" t="s">
        <v>13</v>
      </c>
      <c r="N6" s="4" t="s">
        <v>28</v>
      </c>
    </row>
    <row r="7" spans="1:14" ht="19.5" customHeight="1">
      <c r="A7" s="4" t="s">
        <v>20</v>
      </c>
      <c r="B7" s="7" t="s">
        <v>4</v>
      </c>
      <c r="C7" s="7"/>
      <c r="D7" s="67"/>
      <c r="E7" s="4" t="s">
        <v>9</v>
      </c>
      <c r="F7" s="4" t="s">
        <v>10</v>
      </c>
      <c r="G7" s="3" t="s">
        <v>18</v>
      </c>
      <c r="H7" s="5" t="s">
        <v>19</v>
      </c>
      <c r="I7" s="4" t="s">
        <v>31</v>
      </c>
      <c r="J7" s="67" t="s">
        <v>12</v>
      </c>
      <c r="K7" s="6" t="s">
        <v>54</v>
      </c>
      <c r="L7" s="39" t="s">
        <v>33</v>
      </c>
      <c r="M7" s="6" t="s">
        <v>29</v>
      </c>
      <c r="N7" s="7"/>
    </row>
    <row r="8" spans="1:14" ht="19.5" customHeight="1">
      <c r="A8" s="4" t="s">
        <v>2</v>
      </c>
      <c r="B8" s="7" t="s">
        <v>5</v>
      </c>
      <c r="C8" s="7"/>
      <c r="D8" s="67"/>
      <c r="E8" s="7"/>
      <c r="F8" s="4" t="s">
        <v>16</v>
      </c>
      <c r="G8" s="8"/>
      <c r="H8" s="7"/>
      <c r="I8" s="7"/>
      <c r="J8" s="67"/>
      <c r="K8" s="6" t="s">
        <v>53</v>
      </c>
      <c r="L8" s="39" t="s">
        <v>34</v>
      </c>
      <c r="M8" s="7"/>
      <c r="N8" s="7"/>
    </row>
    <row r="9" spans="1:14" ht="19.5" customHeight="1">
      <c r="A9" s="7"/>
      <c r="B9" s="7" t="s">
        <v>6</v>
      </c>
      <c r="C9" s="7"/>
      <c r="D9" s="67"/>
      <c r="E9" s="7"/>
      <c r="F9" s="7"/>
      <c r="G9" s="8"/>
      <c r="H9" s="7"/>
      <c r="I9" s="7"/>
      <c r="J9" s="67"/>
      <c r="K9" s="7"/>
      <c r="L9" s="9"/>
      <c r="M9" s="7"/>
      <c r="N9" s="7"/>
    </row>
    <row r="10" spans="1:16" s="11" customFormat="1" ht="18.75" customHeight="1">
      <c r="A10" s="10"/>
      <c r="B10" s="10" t="s">
        <v>66</v>
      </c>
      <c r="C10" s="10" t="s">
        <v>67</v>
      </c>
      <c r="D10" s="10" t="s">
        <v>68</v>
      </c>
      <c r="E10" s="10" t="s">
        <v>69</v>
      </c>
      <c r="F10" s="10" t="s">
        <v>70</v>
      </c>
      <c r="G10" s="11" t="s">
        <v>71</v>
      </c>
      <c r="H10" s="10" t="s">
        <v>72</v>
      </c>
      <c r="I10" s="10" t="s">
        <v>73</v>
      </c>
      <c r="J10" s="10" t="s">
        <v>74</v>
      </c>
      <c r="K10" s="10" t="s">
        <v>75</v>
      </c>
      <c r="L10" s="12" t="s">
        <v>76</v>
      </c>
      <c r="M10" s="10" t="s">
        <v>77</v>
      </c>
      <c r="N10" s="10"/>
      <c r="P10" s="42"/>
    </row>
    <row r="11" spans="1:14" ht="13.5">
      <c r="A11" s="7"/>
      <c r="B11" s="7"/>
      <c r="C11" s="7"/>
      <c r="D11" s="7"/>
      <c r="E11" s="7"/>
      <c r="F11" s="7"/>
      <c r="G11" s="8"/>
      <c r="H11" s="7"/>
      <c r="I11" s="13" t="s">
        <v>78</v>
      </c>
      <c r="J11" s="7"/>
      <c r="K11" s="13" t="s">
        <v>79</v>
      </c>
      <c r="L11" s="9"/>
      <c r="M11" s="7"/>
      <c r="N11" s="7"/>
    </row>
    <row r="12" spans="1:14" ht="13.5">
      <c r="A12" s="14"/>
      <c r="B12" s="14"/>
      <c r="C12" s="14"/>
      <c r="D12" s="14"/>
      <c r="E12" s="14"/>
      <c r="F12" s="14"/>
      <c r="G12" s="15"/>
      <c r="H12" s="14"/>
      <c r="I12" s="50" t="s">
        <v>91</v>
      </c>
      <c r="J12" s="14"/>
      <c r="K12" s="50" t="s">
        <v>91</v>
      </c>
      <c r="L12" s="17"/>
      <c r="M12" s="16" t="s">
        <v>94</v>
      </c>
      <c r="N12" s="14"/>
    </row>
    <row r="13" spans="1:14" ht="13.5" customHeight="1">
      <c r="A13" s="53"/>
      <c r="B13" s="2" t="s">
        <v>3</v>
      </c>
      <c r="C13" s="35" t="s">
        <v>22</v>
      </c>
      <c r="D13" s="36"/>
      <c r="E13" s="35" t="s">
        <v>23</v>
      </c>
      <c r="F13" s="35" t="s">
        <v>24</v>
      </c>
      <c r="G13" s="35" t="s">
        <v>24</v>
      </c>
      <c r="H13" s="35" t="s">
        <v>24</v>
      </c>
      <c r="I13" s="35" t="s">
        <v>24</v>
      </c>
      <c r="J13" s="58"/>
      <c r="K13" s="35" t="s">
        <v>24</v>
      </c>
      <c r="L13" s="35" t="s">
        <v>24</v>
      </c>
      <c r="M13" s="23" t="s">
        <v>24</v>
      </c>
      <c r="N13" s="2"/>
    </row>
    <row r="14" spans="1:14" ht="13.5">
      <c r="A14" s="54"/>
      <c r="B14" s="63" t="s">
        <v>21</v>
      </c>
      <c r="C14" s="61"/>
      <c r="D14" s="37"/>
      <c r="E14" s="21"/>
      <c r="F14" s="22"/>
      <c r="G14" s="22"/>
      <c r="H14" s="22"/>
      <c r="I14" s="45">
        <f>IF(B$20&lt;38078,"",IF($H14=0,"",ROUNDDOWN(H14*1.5/C$14,0)))</f>
      </c>
      <c r="J14" s="59"/>
      <c r="K14" s="46">
        <f>IF(F14&lt;500000000,ROUNDDOWN(H14*J13,0),ROUNDDOWN(H14*500000000/F14*J13,0))</f>
        <v>0</v>
      </c>
      <c r="L14" s="46">
        <f>MIN(I14,K14)</f>
        <v>0</v>
      </c>
      <c r="M14" s="23"/>
      <c r="N14" s="7"/>
    </row>
    <row r="15" spans="1:14" ht="13.5">
      <c r="A15" s="54"/>
      <c r="B15" s="63"/>
      <c r="C15" s="61"/>
      <c r="D15" s="17"/>
      <c r="E15" s="14"/>
      <c r="F15" s="14"/>
      <c r="G15" s="14"/>
      <c r="H15" s="14"/>
      <c r="I15" s="14"/>
      <c r="J15" s="59"/>
      <c r="K15" s="14"/>
      <c r="L15" s="14"/>
      <c r="M15" s="47"/>
      <c r="N15" s="7"/>
    </row>
    <row r="16" spans="1:14" ht="13.5">
      <c r="A16" s="54"/>
      <c r="B16" s="7" t="s">
        <v>90</v>
      </c>
      <c r="C16" s="61"/>
      <c r="D16" s="18"/>
      <c r="E16" s="2"/>
      <c r="F16" s="2"/>
      <c r="G16" s="2"/>
      <c r="H16" s="2"/>
      <c r="I16" s="2"/>
      <c r="J16" s="59"/>
      <c r="K16" s="2"/>
      <c r="L16" s="2"/>
      <c r="M16" s="47"/>
      <c r="N16" s="7"/>
    </row>
    <row r="17" spans="1:14" ht="13.5">
      <c r="A17" s="54"/>
      <c r="B17" s="19"/>
      <c r="C17" s="61"/>
      <c r="D17" s="37"/>
      <c r="E17" s="21"/>
      <c r="F17" s="22"/>
      <c r="G17" s="22"/>
      <c r="H17" s="22"/>
      <c r="I17" s="45">
        <f>IF(B$20&lt;38078,"",IF($H17=0,"",ROUNDDOWN(H17*1.5/C$14,0)))</f>
      </c>
      <c r="J17" s="59"/>
      <c r="K17" s="45">
        <f>IF(F17&lt;500000000,ROUNDDOWN(H17*J13,0),ROUNDDOWN(H17*500000000/F17*J13,0))</f>
        <v>0</v>
      </c>
      <c r="L17" s="48">
        <f>MIN(I17,K17)</f>
        <v>0</v>
      </c>
      <c r="M17" s="47"/>
      <c r="N17" s="7"/>
    </row>
    <row r="18" spans="1:14" ht="13.5">
      <c r="A18" s="54"/>
      <c r="B18" s="23"/>
      <c r="C18" s="61"/>
      <c r="D18" s="17"/>
      <c r="E18" s="14"/>
      <c r="F18" s="14"/>
      <c r="G18" s="24"/>
      <c r="H18" s="24"/>
      <c r="I18" s="14"/>
      <c r="J18" s="59"/>
      <c r="K18" s="14"/>
      <c r="L18" s="14"/>
      <c r="M18" s="47"/>
      <c r="N18" s="7"/>
    </row>
    <row r="19" spans="1:14" ht="13.5">
      <c r="A19" s="54"/>
      <c r="B19" s="7" t="s">
        <v>5</v>
      </c>
      <c r="C19" s="61"/>
      <c r="D19" s="18"/>
      <c r="E19" s="2"/>
      <c r="F19" s="2"/>
      <c r="G19" s="25"/>
      <c r="H19" s="25"/>
      <c r="I19" s="2"/>
      <c r="J19" s="59"/>
      <c r="K19" s="2"/>
      <c r="L19" s="2"/>
      <c r="M19" s="47"/>
      <c r="N19" s="7"/>
    </row>
    <row r="20" spans="1:14" ht="13.5">
      <c r="A20" s="54"/>
      <c r="B20" s="26"/>
      <c r="C20" s="61"/>
      <c r="D20" s="37"/>
      <c r="E20" s="21"/>
      <c r="F20" s="22"/>
      <c r="G20" s="22"/>
      <c r="H20" s="22"/>
      <c r="I20" s="45">
        <f>IF(B$20&lt;38078,"",IF($H20=0,"",ROUNDDOWN(H20*1.5/C$14,0)))</f>
      </c>
      <c r="J20" s="59"/>
      <c r="K20" s="45">
        <f>IF(F20&lt;500000000,ROUNDDOWN(H20*J13,0),ROUNDDOWN(H20*500000000/F20*J13,0))</f>
        <v>0</v>
      </c>
      <c r="L20" s="46">
        <f>MIN(I20,K20)</f>
        <v>0</v>
      </c>
      <c r="M20" s="47"/>
      <c r="N20" s="7"/>
    </row>
    <row r="21" spans="1:14" ht="13.5">
      <c r="A21" s="54"/>
      <c r="B21" s="27"/>
      <c r="C21" s="61"/>
      <c r="D21" s="17"/>
      <c r="E21" s="14"/>
      <c r="F21" s="14"/>
      <c r="G21" s="14"/>
      <c r="H21" s="14"/>
      <c r="I21" s="14"/>
      <c r="J21" s="59"/>
      <c r="K21" s="14"/>
      <c r="L21" s="14"/>
      <c r="M21" s="47"/>
      <c r="N21" s="7"/>
    </row>
    <row r="22" spans="1:14" ht="13.5">
      <c r="A22" s="54"/>
      <c r="B22" s="7" t="s">
        <v>65</v>
      </c>
      <c r="C22" s="61"/>
      <c r="D22" s="2"/>
      <c r="E22" s="2"/>
      <c r="F22" s="2"/>
      <c r="G22" s="2"/>
      <c r="H22" s="2"/>
      <c r="I22" s="2"/>
      <c r="J22" s="59"/>
      <c r="K22" s="29"/>
      <c r="L22" s="29"/>
      <c r="M22" s="47"/>
      <c r="N22" s="7"/>
    </row>
    <row r="23" spans="1:14" ht="13.5">
      <c r="A23" s="54"/>
      <c r="B23" s="28"/>
      <c r="C23" s="61"/>
      <c r="D23" s="20"/>
      <c r="E23" s="21"/>
      <c r="F23" s="22"/>
      <c r="G23" s="22"/>
      <c r="H23" s="22"/>
      <c r="I23" s="45">
        <f>IF(B$20&lt;38078,"",IF($H23=0,"",ROUNDDOWN(H23*1.5/C$14,0)))</f>
      </c>
      <c r="J23" s="59"/>
      <c r="K23" s="45">
        <f>IF(F23&lt;500000000,ROUNDDOWN(H23*J13,0),ROUNDDOWN(H23*500000000/F23*J13,0))</f>
        <v>0</v>
      </c>
      <c r="L23" s="46">
        <f>MIN(I23,K23)</f>
        <v>0</v>
      </c>
      <c r="M23" s="47"/>
      <c r="N23" s="7"/>
    </row>
    <row r="24" spans="1:14" ht="13.5">
      <c r="A24" s="54"/>
      <c r="B24" s="7"/>
      <c r="C24" s="62"/>
      <c r="D24" s="7"/>
      <c r="E24" s="7"/>
      <c r="F24" s="7"/>
      <c r="G24" s="7"/>
      <c r="H24" s="7"/>
      <c r="I24" s="7"/>
      <c r="J24" s="60"/>
      <c r="K24" s="7"/>
      <c r="L24" s="7"/>
      <c r="M24" s="47"/>
      <c r="N24" s="14"/>
    </row>
    <row r="25" spans="1:14" ht="13.5">
      <c r="A25" s="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"/>
      <c r="M25" s="29"/>
      <c r="N25" s="2"/>
    </row>
    <row r="26" spans="1:14" ht="13.5">
      <c r="A26" s="4" t="s">
        <v>30</v>
      </c>
      <c r="B26" s="47"/>
      <c r="C26" s="47"/>
      <c r="D26" s="47"/>
      <c r="E26" s="47"/>
      <c r="F26" s="45"/>
      <c r="G26" s="45">
        <f>G14+G17+G20+G23</f>
        <v>0</v>
      </c>
      <c r="H26" s="45">
        <f>H14+H17+H20+H23</f>
        <v>0</v>
      </c>
      <c r="I26" s="45">
        <f>IF(H26=0,"",SUM(I14,I17,I20,I23))</f>
      </c>
      <c r="J26" s="47"/>
      <c r="K26" s="45">
        <f>K14+K17+K20+K23</f>
        <v>0</v>
      </c>
      <c r="L26" s="49">
        <f>L14+L17+L20+L23</f>
        <v>0</v>
      </c>
      <c r="M26" s="31">
        <f>ROUNDDOWN(L26,-5)</f>
        <v>0</v>
      </c>
      <c r="N26" s="7"/>
    </row>
    <row r="27" spans="1:14" ht="13.5">
      <c r="A27" s="1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4"/>
      <c r="M27" s="32"/>
      <c r="N27" s="14"/>
    </row>
    <row r="28" ht="7.5" customHeight="1"/>
    <row r="29" ht="17.25" customHeight="1">
      <c r="B29" s="44" t="s">
        <v>55</v>
      </c>
    </row>
    <row r="30" ht="17.25" customHeight="1">
      <c r="B30" s="44" t="s">
        <v>80</v>
      </c>
    </row>
    <row r="31" ht="17.25" customHeight="1">
      <c r="B31" s="44" t="s">
        <v>81</v>
      </c>
    </row>
    <row r="32" ht="17.25" customHeight="1">
      <c r="B32" s="44" t="s">
        <v>82</v>
      </c>
    </row>
    <row r="33" ht="17.25" customHeight="1">
      <c r="B33" s="44" t="s">
        <v>83</v>
      </c>
    </row>
    <row r="34" ht="17.25" customHeight="1">
      <c r="B34" s="44" t="s">
        <v>84</v>
      </c>
    </row>
    <row r="35" ht="17.25" customHeight="1">
      <c r="B35" s="44" t="s">
        <v>85</v>
      </c>
    </row>
    <row r="36" ht="17.25" customHeight="1">
      <c r="B36" s="44" t="s">
        <v>62</v>
      </c>
    </row>
    <row r="37" ht="17.25" customHeight="1">
      <c r="B37" s="44" t="s">
        <v>86</v>
      </c>
    </row>
    <row r="38" ht="17.25" customHeight="1">
      <c r="B38" s="44" t="s">
        <v>87</v>
      </c>
    </row>
    <row r="39" ht="17.25" customHeight="1">
      <c r="B39" s="44" t="s">
        <v>93</v>
      </c>
    </row>
  </sheetData>
  <sheetProtection/>
  <mergeCells count="12">
    <mergeCell ref="G6:H6"/>
    <mergeCell ref="J6:J9"/>
    <mergeCell ref="E2:K2"/>
    <mergeCell ref="L3:M3"/>
    <mergeCell ref="A13:A24"/>
    <mergeCell ref="D5:H5"/>
    <mergeCell ref="I5:L5"/>
    <mergeCell ref="J13:J24"/>
    <mergeCell ref="C14:C24"/>
    <mergeCell ref="B14:B15"/>
    <mergeCell ref="B5:C5"/>
    <mergeCell ref="D6:D9"/>
  </mergeCells>
  <printOptions/>
  <pageMargins left="0.34" right="0.27" top="0.49" bottom="0.7" header="0.512" footer="0.51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H7">
      <selection activeCell="M31" sqref="M31"/>
    </sheetView>
  </sheetViews>
  <sheetFormatPr defaultColWidth="9.00390625" defaultRowHeight="13.5"/>
  <cols>
    <col min="1" max="1" width="10.625" style="1" customWidth="1"/>
    <col min="2" max="2" width="21.00390625" style="1" customWidth="1"/>
    <col min="3" max="3" width="6.50390625" style="1" customWidth="1"/>
    <col min="4" max="4" width="4.00390625" style="1" customWidth="1"/>
    <col min="5" max="5" width="10.125" style="1" customWidth="1"/>
    <col min="6" max="6" width="13.625" style="1" customWidth="1"/>
    <col min="7" max="9" width="13.25390625" style="1" customWidth="1"/>
    <col min="10" max="10" width="6.50390625" style="1" customWidth="1"/>
    <col min="11" max="12" width="15.00390625" style="1" customWidth="1"/>
    <col min="13" max="13" width="15.125" style="1" customWidth="1"/>
    <col min="14" max="14" width="12.125" style="1" customWidth="1"/>
    <col min="15" max="15" width="9.00390625" style="1" customWidth="1"/>
    <col min="16" max="16" width="9.00390625" style="41" customWidth="1"/>
    <col min="17" max="16384" width="9.00390625" style="1" customWidth="1"/>
  </cols>
  <sheetData>
    <row r="1" ht="13.5">
      <c r="A1" s="1" t="s">
        <v>0</v>
      </c>
    </row>
    <row r="2" spans="5:11" ht="24">
      <c r="E2" s="51" t="s">
        <v>49</v>
      </c>
      <c r="F2" s="51"/>
      <c r="G2" s="51"/>
      <c r="H2" s="51"/>
      <c r="I2" s="51"/>
      <c r="J2" s="51"/>
      <c r="K2" s="51"/>
    </row>
    <row r="3" spans="5:13" ht="21" customHeight="1">
      <c r="E3" s="33"/>
      <c r="J3" s="34" t="s">
        <v>50</v>
      </c>
      <c r="K3" s="43" t="s">
        <v>51</v>
      </c>
      <c r="L3" s="52" t="s">
        <v>89</v>
      </c>
      <c r="M3" s="52"/>
    </row>
    <row r="4" ht="18" customHeight="1"/>
    <row r="5" spans="1:14" ht="24.75" customHeight="1">
      <c r="A5" s="2"/>
      <c r="B5" s="64" t="s">
        <v>26</v>
      </c>
      <c r="C5" s="65"/>
      <c r="D5" s="55" t="s">
        <v>25</v>
      </c>
      <c r="E5" s="56"/>
      <c r="F5" s="56"/>
      <c r="G5" s="56"/>
      <c r="H5" s="57"/>
      <c r="I5" s="55" t="s">
        <v>27</v>
      </c>
      <c r="J5" s="56"/>
      <c r="K5" s="56"/>
      <c r="L5" s="57"/>
      <c r="M5" s="2"/>
      <c r="N5" s="2"/>
    </row>
    <row r="6" spans="1:14" ht="19.5" customHeight="1">
      <c r="A6" s="4" t="s">
        <v>1</v>
      </c>
      <c r="B6" s="2" t="s">
        <v>3</v>
      </c>
      <c r="C6" s="5" t="s">
        <v>7</v>
      </c>
      <c r="D6" s="66" t="s">
        <v>8</v>
      </c>
      <c r="E6" s="5" t="s">
        <v>14</v>
      </c>
      <c r="F6" s="5" t="s">
        <v>92</v>
      </c>
      <c r="G6" s="56" t="s">
        <v>17</v>
      </c>
      <c r="H6" s="56"/>
      <c r="I6" s="5" t="s">
        <v>11</v>
      </c>
      <c r="J6" s="66" t="s">
        <v>12</v>
      </c>
      <c r="K6" s="40" t="s">
        <v>52</v>
      </c>
      <c r="L6" s="38" t="s">
        <v>32</v>
      </c>
      <c r="M6" s="6" t="s">
        <v>13</v>
      </c>
      <c r="N6" s="4" t="s">
        <v>28</v>
      </c>
    </row>
    <row r="7" spans="1:14" ht="19.5" customHeight="1">
      <c r="A7" s="4" t="s">
        <v>20</v>
      </c>
      <c r="B7" s="7" t="s">
        <v>4</v>
      </c>
      <c r="C7" s="7"/>
      <c r="D7" s="67"/>
      <c r="E7" s="4" t="s">
        <v>9</v>
      </c>
      <c r="F7" s="4" t="s">
        <v>10</v>
      </c>
      <c r="G7" s="3" t="s">
        <v>18</v>
      </c>
      <c r="H7" s="5" t="s">
        <v>19</v>
      </c>
      <c r="I7" s="4" t="s">
        <v>31</v>
      </c>
      <c r="J7" s="67" t="s">
        <v>12</v>
      </c>
      <c r="K7" s="6" t="s">
        <v>54</v>
      </c>
      <c r="L7" s="39" t="s">
        <v>33</v>
      </c>
      <c r="M7" s="6" t="s">
        <v>29</v>
      </c>
      <c r="N7" s="7"/>
    </row>
    <row r="8" spans="1:14" ht="19.5" customHeight="1">
      <c r="A8" s="4" t="s">
        <v>2</v>
      </c>
      <c r="B8" s="7" t="s">
        <v>5</v>
      </c>
      <c r="C8" s="7"/>
      <c r="D8" s="67"/>
      <c r="E8" s="7"/>
      <c r="F8" s="4" t="s">
        <v>16</v>
      </c>
      <c r="G8" s="8"/>
      <c r="H8" s="7"/>
      <c r="I8" s="7"/>
      <c r="J8" s="67"/>
      <c r="K8" s="6" t="s">
        <v>53</v>
      </c>
      <c r="L8" s="39" t="s">
        <v>34</v>
      </c>
      <c r="M8" s="7"/>
      <c r="N8" s="7"/>
    </row>
    <row r="9" spans="1:14" ht="19.5" customHeight="1">
      <c r="A9" s="7"/>
      <c r="B9" s="7" t="s">
        <v>6</v>
      </c>
      <c r="C9" s="7"/>
      <c r="D9" s="67"/>
      <c r="E9" s="7"/>
      <c r="F9" s="7"/>
      <c r="G9" s="8"/>
      <c r="H9" s="7"/>
      <c r="I9" s="7"/>
      <c r="J9" s="67"/>
      <c r="K9" s="7"/>
      <c r="L9" s="9"/>
      <c r="M9" s="7"/>
      <c r="N9" s="7"/>
    </row>
    <row r="10" spans="1:16" s="11" customFormat="1" ht="18.75" customHeight="1">
      <c r="A10" s="10"/>
      <c r="B10" s="10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  <c r="G10" s="11" t="s">
        <v>40</v>
      </c>
      <c r="H10" s="10" t="s">
        <v>41</v>
      </c>
      <c r="I10" s="10" t="s">
        <v>42</v>
      </c>
      <c r="J10" s="10" t="s">
        <v>43</v>
      </c>
      <c r="K10" s="10" t="s">
        <v>44</v>
      </c>
      <c r="L10" s="12" t="s">
        <v>45</v>
      </c>
      <c r="M10" s="10" t="s">
        <v>46</v>
      </c>
      <c r="N10" s="10"/>
      <c r="P10" s="42"/>
    </row>
    <row r="11" spans="1:14" ht="13.5">
      <c r="A11" s="7"/>
      <c r="B11" s="7"/>
      <c r="C11" s="7"/>
      <c r="D11" s="7"/>
      <c r="E11" s="7"/>
      <c r="F11" s="7"/>
      <c r="G11" s="8"/>
      <c r="H11" s="7"/>
      <c r="I11" s="13" t="s">
        <v>47</v>
      </c>
      <c r="J11" s="7"/>
      <c r="K11" s="13" t="s">
        <v>48</v>
      </c>
      <c r="L11" s="9"/>
      <c r="M11" s="7"/>
      <c r="N11" s="7"/>
    </row>
    <row r="12" spans="1:14" ht="13.5">
      <c r="A12" s="14"/>
      <c r="B12" s="14"/>
      <c r="C12" s="14"/>
      <c r="D12" s="14"/>
      <c r="E12" s="14"/>
      <c r="F12" s="14"/>
      <c r="G12" s="15"/>
      <c r="H12" s="14"/>
      <c r="I12" s="50" t="s">
        <v>91</v>
      </c>
      <c r="J12" s="14"/>
      <c r="K12" s="50" t="s">
        <v>91</v>
      </c>
      <c r="L12" s="17"/>
      <c r="M12" s="16" t="s">
        <v>94</v>
      </c>
      <c r="N12" s="14"/>
    </row>
    <row r="13" spans="1:14" ht="13.5" customHeight="1">
      <c r="A13" s="53" t="s">
        <v>88</v>
      </c>
      <c r="B13" s="2" t="s">
        <v>3</v>
      </c>
      <c r="C13" s="35" t="s">
        <v>22</v>
      </c>
      <c r="D13" s="36"/>
      <c r="E13" s="35" t="s">
        <v>23</v>
      </c>
      <c r="F13" s="35" t="s">
        <v>24</v>
      </c>
      <c r="G13" s="35" t="s">
        <v>24</v>
      </c>
      <c r="H13" s="35" t="s">
        <v>24</v>
      </c>
      <c r="I13" s="35" t="s">
        <v>24</v>
      </c>
      <c r="J13" s="58">
        <v>0.5</v>
      </c>
      <c r="K13" s="35" t="s">
        <v>24</v>
      </c>
      <c r="L13" s="35" t="s">
        <v>24</v>
      </c>
      <c r="M13" s="23" t="s">
        <v>24</v>
      </c>
      <c r="N13" s="2"/>
    </row>
    <row r="14" spans="1:14" ht="13.5">
      <c r="A14" s="54"/>
      <c r="B14" s="63" t="s">
        <v>21</v>
      </c>
      <c r="C14" s="68">
        <v>1.9</v>
      </c>
      <c r="D14" s="37">
        <v>6</v>
      </c>
      <c r="E14" s="21">
        <v>43291</v>
      </c>
      <c r="F14" s="22">
        <v>99000000</v>
      </c>
      <c r="G14" s="22">
        <v>5500000</v>
      </c>
      <c r="H14" s="22">
        <v>940500</v>
      </c>
      <c r="I14" s="45">
        <f>IF(B$20&lt;38078,"",IF($H14=0,"",ROUNDDOWN(H14*1.5/C$14,0)))</f>
        <v>742500</v>
      </c>
      <c r="J14" s="59"/>
      <c r="K14" s="46">
        <f>IF(F14&lt;500000000,ROUNDDOWN(H14*J13,0),ROUNDDOWN(H14*500000000/F14*J13,0))</f>
        <v>470250</v>
      </c>
      <c r="L14" s="46">
        <f>MIN(I14,K14)</f>
        <v>470250</v>
      </c>
      <c r="M14" s="23"/>
      <c r="N14" s="7"/>
    </row>
    <row r="15" spans="1:14" ht="13.5">
      <c r="A15" s="54"/>
      <c r="B15" s="63"/>
      <c r="C15" s="68"/>
      <c r="D15" s="17"/>
      <c r="E15" s="14"/>
      <c r="F15" s="14"/>
      <c r="G15" s="14"/>
      <c r="H15" s="14"/>
      <c r="I15" s="14"/>
      <c r="J15" s="59"/>
      <c r="K15" s="14"/>
      <c r="L15" s="14"/>
      <c r="M15" s="47"/>
      <c r="N15" s="7"/>
    </row>
    <row r="16" spans="1:14" ht="13.5">
      <c r="A16" s="54"/>
      <c r="B16" s="7" t="s">
        <v>90</v>
      </c>
      <c r="C16" s="68"/>
      <c r="D16" s="18"/>
      <c r="E16" s="2"/>
      <c r="F16" s="2"/>
      <c r="G16" s="2"/>
      <c r="H16" s="2"/>
      <c r="I16" s="2"/>
      <c r="J16" s="59"/>
      <c r="K16" s="2"/>
      <c r="L16" s="2"/>
      <c r="M16" s="47"/>
      <c r="N16" s="7"/>
    </row>
    <row r="17" spans="1:14" ht="13.5">
      <c r="A17" s="54"/>
      <c r="B17" s="19">
        <v>110000000</v>
      </c>
      <c r="C17" s="68"/>
      <c r="D17" s="37">
        <v>7</v>
      </c>
      <c r="E17" s="21">
        <v>43475</v>
      </c>
      <c r="F17" s="22">
        <v>93500000</v>
      </c>
      <c r="G17" s="22"/>
      <c r="H17" s="22">
        <v>888250</v>
      </c>
      <c r="I17" s="45">
        <f>IF(B$20&lt;38078,"",IF($H17=0,"",ROUNDDOWN(H17*1.5/C$14,0)))</f>
        <v>701250</v>
      </c>
      <c r="J17" s="59"/>
      <c r="K17" s="45">
        <f>IF(F17&lt;500000000,ROUNDDOWN(H17*J13,0),ROUNDDOWN(H17*500000000/F17*J13,0))</f>
        <v>444125</v>
      </c>
      <c r="L17" s="31">
        <f>MIN(I17,K17)</f>
        <v>444125</v>
      </c>
      <c r="M17" s="47"/>
      <c r="N17" s="7"/>
    </row>
    <row r="18" spans="1:14" ht="13.5">
      <c r="A18" s="54"/>
      <c r="B18" s="23"/>
      <c r="C18" s="68"/>
      <c r="D18" s="17"/>
      <c r="E18" s="14"/>
      <c r="F18" s="14"/>
      <c r="G18" s="24"/>
      <c r="H18" s="24"/>
      <c r="I18" s="14"/>
      <c r="J18" s="59"/>
      <c r="K18" s="14"/>
      <c r="L18" s="14"/>
      <c r="M18" s="47"/>
      <c r="N18" s="7"/>
    </row>
    <row r="19" spans="1:14" ht="13.5">
      <c r="A19" s="54"/>
      <c r="B19" s="7" t="s">
        <v>5</v>
      </c>
      <c r="C19" s="68"/>
      <c r="D19" s="18"/>
      <c r="E19" s="2"/>
      <c r="F19" s="2"/>
      <c r="G19" s="25"/>
      <c r="H19" s="25"/>
      <c r="I19" s="2"/>
      <c r="J19" s="59"/>
      <c r="K19" s="2"/>
      <c r="L19" s="2"/>
      <c r="M19" s="47"/>
      <c r="N19" s="7"/>
    </row>
    <row r="20" spans="1:14" ht="13.5">
      <c r="A20" s="54"/>
      <c r="B20" s="26">
        <v>39035</v>
      </c>
      <c r="C20" s="68"/>
      <c r="D20" s="37"/>
      <c r="E20" s="21"/>
      <c r="F20" s="22"/>
      <c r="G20" s="22"/>
      <c r="H20" s="22"/>
      <c r="I20" s="45">
        <f>IF(B$20&lt;38078,"",IF($H20=0,"",ROUNDDOWN(H20*1.5/C$14,0)))</f>
      </c>
      <c r="J20" s="59"/>
      <c r="K20" s="45">
        <f>IF(F20&lt;500000000,ROUNDDOWN(H20*J13,0),ROUNDDOWN(H20*500000000/F20*J13,0))</f>
        <v>0</v>
      </c>
      <c r="L20" s="45">
        <f>MIN(I20,K20)</f>
        <v>0</v>
      </c>
      <c r="M20" s="47"/>
      <c r="N20" s="7"/>
    </row>
    <row r="21" spans="1:14" ht="13.5">
      <c r="A21" s="54"/>
      <c r="B21" s="27"/>
      <c r="C21" s="68"/>
      <c r="D21" s="17"/>
      <c r="E21" s="14"/>
      <c r="F21" s="14"/>
      <c r="G21" s="14"/>
      <c r="H21" s="14"/>
      <c r="I21" s="14"/>
      <c r="J21" s="59"/>
      <c r="K21" s="14"/>
      <c r="L21" s="14"/>
      <c r="M21" s="47"/>
      <c r="N21" s="7"/>
    </row>
    <row r="22" spans="1:14" ht="13.5">
      <c r="A22" s="54"/>
      <c r="B22" s="7" t="s">
        <v>65</v>
      </c>
      <c r="C22" s="68"/>
      <c r="D22" s="2"/>
      <c r="E22" s="2"/>
      <c r="F22" s="2"/>
      <c r="G22" s="2"/>
      <c r="H22" s="2"/>
      <c r="I22" s="2"/>
      <c r="J22" s="59"/>
      <c r="K22" s="29"/>
      <c r="L22" s="29"/>
      <c r="M22" s="47"/>
      <c r="N22" s="7"/>
    </row>
    <row r="23" spans="1:14" ht="13.5">
      <c r="A23" s="54"/>
      <c r="B23" s="28">
        <v>46336</v>
      </c>
      <c r="C23" s="68"/>
      <c r="D23" s="20"/>
      <c r="E23" s="21"/>
      <c r="F23" s="22"/>
      <c r="G23" s="22"/>
      <c r="H23" s="22"/>
      <c r="I23" s="45">
        <f>IF(B$20&lt;38078,"",IF($H23=0,"",ROUNDDOWN(H23*1.5/C$14,0)))</f>
      </c>
      <c r="J23" s="59"/>
      <c r="K23" s="45">
        <f>IF(F23&lt;500000000,ROUNDDOWN(H23*J13,0),ROUNDDOWN(H23*500000000/F23*J13,0))</f>
        <v>0</v>
      </c>
      <c r="L23" s="45">
        <f>MIN(I23,K23)</f>
        <v>0</v>
      </c>
      <c r="M23" s="47"/>
      <c r="N23" s="7"/>
    </row>
    <row r="24" spans="1:14" ht="13.5">
      <c r="A24" s="54"/>
      <c r="B24" s="7"/>
      <c r="C24" s="69"/>
      <c r="D24" s="7"/>
      <c r="E24" s="7"/>
      <c r="F24" s="7"/>
      <c r="G24" s="7"/>
      <c r="H24" s="7"/>
      <c r="I24" s="7"/>
      <c r="J24" s="60"/>
      <c r="K24" s="7"/>
      <c r="L24" s="7"/>
      <c r="M24" s="47"/>
      <c r="N24" s="14"/>
    </row>
    <row r="25" spans="1:14" ht="13.5">
      <c r="A25" s="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"/>
      <c r="M25" s="29"/>
      <c r="N25" s="2"/>
    </row>
    <row r="26" spans="1:14" ht="13.5">
      <c r="A26" s="4" t="s">
        <v>30</v>
      </c>
      <c r="B26" s="47"/>
      <c r="C26" s="47"/>
      <c r="D26" s="47"/>
      <c r="E26" s="47"/>
      <c r="F26" s="45"/>
      <c r="G26" s="45">
        <f>G14+G17+G20+G23</f>
        <v>5500000</v>
      </c>
      <c r="H26" s="45">
        <f>H14+H17+H20+H23</f>
        <v>1828750</v>
      </c>
      <c r="I26" s="45">
        <f>IF(H26=0,"",SUM(I14,I17,I20,I23))</f>
        <v>1443750</v>
      </c>
      <c r="J26" s="47"/>
      <c r="K26" s="45">
        <f>K14+K17+K20+K23</f>
        <v>914375</v>
      </c>
      <c r="L26" s="30">
        <f>L14+L17+L20+L23</f>
        <v>914375</v>
      </c>
      <c r="M26" s="31">
        <f>ROUNDDOWN(L26,-5)</f>
        <v>900000</v>
      </c>
      <c r="N26" s="7"/>
    </row>
    <row r="27" spans="1:14" ht="13.5">
      <c r="A27" s="1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4"/>
      <c r="M27" s="32"/>
      <c r="N27" s="14"/>
    </row>
    <row r="28" ht="7.5" customHeight="1"/>
    <row r="29" ht="17.25" customHeight="1">
      <c r="B29" s="44" t="s">
        <v>55</v>
      </c>
    </row>
    <row r="30" ht="17.25" customHeight="1">
      <c r="B30" s="44" t="s">
        <v>56</v>
      </c>
    </row>
    <row r="31" ht="17.25" customHeight="1">
      <c r="B31" s="44" t="s">
        <v>57</v>
      </c>
    </row>
    <row r="32" ht="17.25" customHeight="1">
      <c r="B32" s="44" t="s">
        <v>59</v>
      </c>
    </row>
    <row r="33" ht="17.25" customHeight="1">
      <c r="B33" s="44" t="s">
        <v>58</v>
      </c>
    </row>
    <row r="34" ht="17.25" customHeight="1">
      <c r="B34" s="44" t="s">
        <v>60</v>
      </c>
    </row>
    <row r="35" ht="17.25" customHeight="1">
      <c r="B35" s="44" t="s">
        <v>61</v>
      </c>
    </row>
    <row r="36" ht="17.25" customHeight="1">
      <c r="B36" s="44" t="s">
        <v>62</v>
      </c>
    </row>
    <row r="37" ht="17.25" customHeight="1">
      <c r="B37" s="44" t="s">
        <v>64</v>
      </c>
    </row>
    <row r="38" ht="17.25" customHeight="1">
      <c r="B38" s="44" t="s">
        <v>63</v>
      </c>
    </row>
    <row r="39" ht="17.25" customHeight="1">
      <c r="B39" s="44" t="s">
        <v>93</v>
      </c>
    </row>
  </sheetData>
  <sheetProtection/>
  <mergeCells count="12">
    <mergeCell ref="E2:K2"/>
    <mergeCell ref="L3:M3"/>
    <mergeCell ref="A13:A24"/>
    <mergeCell ref="D5:H5"/>
    <mergeCell ref="I5:L5"/>
    <mergeCell ref="J13:J24"/>
    <mergeCell ref="C14:C24"/>
    <mergeCell ref="B14:B15"/>
    <mergeCell ref="B5:C5"/>
    <mergeCell ref="D6:D9"/>
    <mergeCell ref="G6:H6"/>
    <mergeCell ref="J6:J9"/>
  </mergeCells>
  <printOptions/>
  <pageMargins left="0.34" right="0.27" top="0.49" bottom="0.7" header="0.512" footer="0.51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2018-06-01T07:03:30Z</dcterms:created>
  <dcterms:modified xsi:type="dcterms:W3CDTF">2018-06-01T07:03:37Z</dcterms:modified>
  <cp:category/>
  <cp:version/>
  <cp:contentType/>
  <cp:contentStatus/>
</cp:coreProperties>
</file>