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araki-toshihiro\Desktop\経営比較分析表\"/>
    </mc:Choice>
  </mc:AlternateContent>
  <workbookProtection workbookPassword="B319" lockStructure="1"/>
  <bookViews>
    <workbookView xWindow="0" yWindow="0" windowWidth="20490" windowHeight="7920"/>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S6" i="5"/>
  <c r="AL8" i="4" s="1"/>
  <c r="R6" i="5"/>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H86" i="4"/>
  <c r="AT10" i="4"/>
  <c r="AL10" i="4"/>
  <c r="AD10" i="4"/>
  <c r="P10" i="4"/>
  <c r="I10" i="4"/>
  <c r="B10" i="4"/>
  <c r="AT8" i="4"/>
  <c r="P8" i="4"/>
  <c r="I8" i="4"/>
  <c r="B8" i="4"/>
  <c r="C10" i="5" l="1"/>
  <c r="D10" i="5"/>
  <c r="E10" i="5"/>
  <c r="B10" i="5"/>
</calcChain>
</file>

<file path=xl/sharedStrings.xml><?xml version="1.0" encoding="utf-8"?>
<sst xmlns="http://schemas.openxmlformats.org/spreadsheetml/2006/main" count="245" uniqueCount="125">
  <si>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</si>
  <si>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</si>
  <si>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</si>
  <si>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</si>
  <si>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</si>
  <si>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</si>
  <si>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</si>
  <si>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</si>
  <si>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</si>
  <si>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</si>
  <si>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</si>
  <si>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</si>
  <si>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</si>
  <si>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</si>
  <si>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</si>
  <si>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</si>
  <si>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</si>
  <si>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</si>
  <si>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</si>
  <si>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</si>
  <si>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</si>
  <si>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</si>
  <si>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</si>
  <si>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</si>
  <si>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</si>
  <si>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</si>
  <si>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</si>
  <si>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</si>
  <si>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</si>
  <si>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</si>
  <si>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</si>
  <si>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</si>
  <si>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</si>
  <si>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</si>
  <si>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</si>
  <si>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</si>
  <si>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</si>
  <si>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</si>
  <si>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</si>
  <si>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</si>
  <si>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</si>
  <si>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</si>
  <si>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</si>
  <si>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</si>
  <si>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</si>
  <si>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</si>
  <si>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</si>
  <si>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</si>
  <si>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</si>
  <si>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</si>
  <si>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</si>
  <si>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</si>
  <si>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</si>
  <si>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</si>
  <si>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</si>
  <si>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</si>
  <si>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</si>
  <si>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</si>
  <si>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</si>
  <si>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</si>
  <si>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</si>
  <si>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</si>
  <si>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</si>
  <si>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</si>
  <si>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</si>
  <si>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</si>
  <si>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</si>
  <si>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</si>
  <si>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</si>
  <si>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</si>
  <si>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</si>
  <si>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</si>
  <si>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</si>
  <si>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</si>
  <si>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</si>
  <si>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</si>
  <si>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</si>
  <si>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</si>
  <si>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</si>
  <si>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</si>
  <si>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</si>
  <si>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</si>
  <si>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</si>
  <si>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</si>
  <si>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</si>
  <si>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</si>
  <si>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</si>
  <si>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</si>
  <si>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</si>
  <si>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</si>
  <si>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</si>
  <si>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</si>
  <si>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</si>
  <si>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</si>
  <si>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</si>
  <si>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</si>
  <si>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</si>
  <si>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</si>
  <si>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</si>
  <si>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</si>
  <si>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</si>
  <si>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</si>
  <si>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</si>
  <si>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</si>
  <si>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</si>
  <si>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</si>
  <si>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</si>
  <si>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</si>
  <si>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</si>
  <si>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群馬県　吉岡町</t>
  </si>
  <si>
    <t>法非適用</t>
  </si>
  <si>
    <t>下水道事業</t>
  </si>
  <si>
    <t>特定環境保全公共下水道</t>
  </si>
  <si>
    <t>D2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</si>
  <si>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</si>
  <si>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</si>
  <si>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</si>
  <si>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</si>
  <si>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</si>
  <si>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</si>
  <si>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</si>
  <si>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特定環境保全公共下水道事業については、法非適用企業であり、減価償却を行っておらず、管渠の老朽化率について算定しておりません。しかし、下水道事業開始当初に整備を行ったため、比較的老朽化が進行している地区と考えられます。
　上記のことについて、不明水対策調査及び調査に基づいた管内補修工事を実施しております。不明水対策調査にて、TVカメラ等で管内を調査し、異常・破損等が見つかった箇所については、補修を行っています。
　今後の対策としては、管渠の耐用年数を勘案し、ストックマネジメント計画や長寿命化計画の検討・策定を行い、管渠の効率的維持管理に努めていく必要があります。</t>
  </si>
  <si>
    <t>　特定環境保全公共下水道事業については、下水道料金にて業務に係る経費や施設の整備・維持管理に必要な経費を賄う、独立採算の原則のもと運営しております。
　左図⑤の経費回収率について、特定環境保全公共下水道地区は下水道事業開始当初から整備し、現在では整備を完了しております。当初からの整備ということもあり、浄化槽の老朽化等から年々接続率が向上し、経費回収率が高水準で推移しておりますが、今年度は使用料の未納金額が増加したため、平均を下回ってしまいました。また、依然として一般会計からの繰入を行っています。
　また、左図④における企業債残高については、整備が完了していることに伴い、年々債務残高も減少しております。
　今後の対策としては、安定的な使用料収入を得るため、使用料の滞納を最小限に止めるための対策が必要になります。また、債務残高についても、適切な資金運用のもと、債務残高の減少傾向を維持・促進していくことが必要になります。</t>
    <rPh sb="191" eb="194">
      <t>コンネンド</t>
    </rPh>
    <rPh sb="195" eb="198">
      <t>シヨウリョウ</t>
    </rPh>
    <rPh sb="199" eb="201">
      <t>ミノウ</t>
    </rPh>
    <rPh sb="201" eb="203">
      <t>キンガク</t>
    </rPh>
    <rPh sb="204" eb="206">
      <t>ゾウカ</t>
    </rPh>
    <rPh sb="211" eb="213">
      <t>ヘイキン</t>
    </rPh>
    <rPh sb="214" eb="216">
      <t>シタマワ</t>
    </rPh>
    <phoneticPr fontId="4"/>
  </si>
  <si>
    <t>　整備が完了しているため、使用料金収入等の経営面の健全性を図る必要が出てくると考えられます。使用料収入においては、平均値を上回っておりましたが、今年度は未納金額が増加したため平均値を下回ってしまいました。また、依然として、一般会計からの繰入も行っております。そのため、使用料金の滞納を最小限とし、また、下水道の接続率の向上に努めていく必要があります。
　管渠については、整備から年数が経過しているため、ストックマネジメント計画や長寿命化計画の検討・策定を念頭におき、効率的維持管理に努めていく必要があると考えられます。</t>
    <rPh sb="72" eb="75">
      <t>コンネンド</t>
    </rPh>
    <rPh sb="76" eb="78">
      <t>ミノウ</t>
    </rPh>
    <rPh sb="78" eb="80">
      <t>キンガク</t>
    </rPh>
    <rPh sb="81" eb="83">
      <t>ゾウカ</t>
    </rPh>
    <rPh sb="87" eb="90">
      <t>ヘイキンチ</t>
    </rPh>
    <rPh sb="91" eb="93">
      <t>シタマワ</t>
    </rPh>
    <phoneticPr fontId="4"/>
  </si>
  <si>
    <t>非設置</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</si>
</sst>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96880992"/>
        <c:axId val="492803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0.11</c:v>
                </c:pt>
                <c:pt idx="1">
                  <c:v>0.05</c:v>
                </c:pt>
                <c:pt idx="2">
                  <c:v>0.04</c:v>
                </c:pt>
                <c:pt idx="3">
                  <c:v>7.0000000000000007E-2</c:v>
                </c:pt>
                <c:pt idx="4">
                  <c:v>0.09</c:v>
                </c:pt>
              </c:numCache>
            </c:numRef>
          </c:val>
          <c:smooth val="0"/>
        </c:ser>
        <c:dLbls>
          <c:showLegendKey val="0"/>
          <c:showVal val="0"/>
          <c:showCatName val="0"/>
          <c:showSerName val="0"/>
          <c:showPercent val="0"/>
          <c:showBubbleSize val="0"/>
        </c:dLbls>
        <c:marker val="1"/>
        <c:smooth val="0"/>
        <c:axId val="496880992"/>
        <c:axId val="492803576"/>
      </c:lineChart>
      <c:dateAx>
        <c:axId val="496880992"/>
        <c:scaling>
          <c:orientation val="minMax"/>
        </c:scaling>
        <c:delete val="1"/>
        <c:axPos val="b"/>
        <c:numFmt formatCode="ge" sourceLinked="1"/>
        <c:majorTickMark val="none"/>
        <c:minorTickMark val="none"/>
        <c:tickLblPos val="none"/>
        <c:crossAx val="492803576"/>
        <c:crosses val="autoZero"/>
        <c:auto val="1"/>
        <c:lblOffset val="100"/>
        <c:baseTimeUnit val="years"/>
      </c:dateAx>
      <c:valAx>
        <c:axId val="492803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6880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98249496"/>
        <c:axId val="498249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42.31</c:v>
                </c:pt>
                <c:pt idx="1">
                  <c:v>43.65</c:v>
                </c:pt>
                <c:pt idx="2">
                  <c:v>43.58</c:v>
                </c:pt>
                <c:pt idx="3">
                  <c:v>41.35</c:v>
                </c:pt>
                <c:pt idx="4">
                  <c:v>42.9</c:v>
                </c:pt>
              </c:numCache>
            </c:numRef>
          </c:val>
          <c:smooth val="0"/>
        </c:ser>
        <c:dLbls>
          <c:showLegendKey val="0"/>
          <c:showVal val="0"/>
          <c:showCatName val="0"/>
          <c:showSerName val="0"/>
          <c:showPercent val="0"/>
          <c:showBubbleSize val="0"/>
        </c:dLbls>
        <c:marker val="1"/>
        <c:smooth val="0"/>
        <c:axId val="498249496"/>
        <c:axId val="498249888"/>
      </c:lineChart>
      <c:dateAx>
        <c:axId val="498249496"/>
        <c:scaling>
          <c:orientation val="minMax"/>
        </c:scaling>
        <c:delete val="1"/>
        <c:axPos val="b"/>
        <c:numFmt formatCode="ge" sourceLinked="1"/>
        <c:majorTickMark val="none"/>
        <c:minorTickMark val="none"/>
        <c:tickLblPos val="none"/>
        <c:crossAx val="498249888"/>
        <c:crosses val="autoZero"/>
        <c:auto val="1"/>
        <c:lblOffset val="100"/>
        <c:baseTimeUnit val="years"/>
      </c:dateAx>
      <c:valAx>
        <c:axId val="498249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8249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90.76</c:v>
                </c:pt>
                <c:pt idx="1">
                  <c:v>95.24</c:v>
                </c:pt>
                <c:pt idx="2">
                  <c:v>94.86</c:v>
                </c:pt>
                <c:pt idx="3">
                  <c:v>95.55</c:v>
                </c:pt>
                <c:pt idx="4">
                  <c:v>97.77</c:v>
                </c:pt>
              </c:numCache>
            </c:numRef>
          </c:val>
        </c:ser>
        <c:dLbls>
          <c:showLegendKey val="0"/>
          <c:showVal val="0"/>
          <c:showCatName val="0"/>
          <c:showSerName val="0"/>
          <c:showPercent val="0"/>
          <c:showBubbleSize val="0"/>
        </c:dLbls>
        <c:gapWidth val="150"/>
        <c:axId val="498251064"/>
        <c:axId val="498251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81.3</c:v>
                </c:pt>
                <c:pt idx="1">
                  <c:v>82.2</c:v>
                </c:pt>
                <c:pt idx="2">
                  <c:v>82.35</c:v>
                </c:pt>
                <c:pt idx="3">
                  <c:v>82.9</c:v>
                </c:pt>
                <c:pt idx="4">
                  <c:v>83.5</c:v>
                </c:pt>
              </c:numCache>
            </c:numRef>
          </c:val>
          <c:smooth val="0"/>
        </c:ser>
        <c:dLbls>
          <c:showLegendKey val="0"/>
          <c:showVal val="0"/>
          <c:showCatName val="0"/>
          <c:showSerName val="0"/>
          <c:showPercent val="0"/>
          <c:showBubbleSize val="0"/>
        </c:dLbls>
        <c:marker val="1"/>
        <c:smooth val="0"/>
        <c:axId val="498251064"/>
        <c:axId val="498251456"/>
      </c:lineChart>
      <c:dateAx>
        <c:axId val="498251064"/>
        <c:scaling>
          <c:orientation val="minMax"/>
        </c:scaling>
        <c:delete val="1"/>
        <c:axPos val="b"/>
        <c:numFmt formatCode="ge" sourceLinked="1"/>
        <c:majorTickMark val="none"/>
        <c:minorTickMark val="none"/>
        <c:tickLblPos val="none"/>
        <c:crossAx val="498251456"/>
        <c:crosses val="autoZero"/>
        <c:auto val="1"/>
        <c:lblOffset val="100"/>
        <c:baseTimeUnit val="years"/>
      </c:dateAx>
      <c:valAx>
        <c:axId val="498251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8251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83.63</c:v>
                </c:pt>
                <c:pt idx="1">
                  <c:v>98.58</c:v>
                </c:pt>
                <c:pt idx="2">
                  <c:v>96.07</c:v>
                </c:pt>
                <c:pt idx="3">
                  <c:v>99.07</c:v>
                </c:pt>
                <c:pt idx="4">
                  <c:v>109.33</c:v>
                </c:pt>
              </c:numCache>
            </c:numRef>
          </c:val>
        </c:ser>
        <c:dLbls>
          <c:showLegendKey val="0"/>
          <c:showVal val="0"/>
          <c:showCatName val="0"/>
          <c:showSerName val="0"/>
          <c:showPercent val="0"/>
          <c:showBubbleSize val="0"/>
        </c:dLbls>
        <c:gapWidth val="150"/>
        <c:axId val="498236952"/>
        <c:axId val="498237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98236952"/>
        <c:axId val="498237344"/>
      </c:lineChart>
      <c:dateAx>
        <c:axId val="498236952"/>
        <c:scaling>
          <c:orientation val="minMax"/>
        </c:scaling>
        <c:delete val="1"/>
        <c:axPos val="b"/>
        <c:numFmt formatCode="ge" sourceLinked="1"/>
        <c:majorTickMark val="none"/>
        <c:minorTickMark val="none"/>
        <c:tickLblPos val="none"/>
        <c:crossAx val="498237344"/>
        <c:crosses val="autoZero"/>
        <c:auto val="1"/>
        <c:lblOffset val="100"/>
        <c:baseTimeUnit val="years"/>
      </c:dateAx>
      <c:valAx>
        <c:axId val="498237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8236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98238520"/>
        <c:axId val="498238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98238520"/>
        <c:axId val="498238912"/>
      </c:lineChart>
      <c:dateAx>
        <c:axId val="498238520"/>
        <c:scaling>
          <c:orientation val="minMax"/>
        </c:scaling>
        <c:delete val="1"/>
        <c:axPos val="b"/>
        <c:numFmt formatCode="ge" sourceLinked="1"/>
        <c:majorTickMark val="none"/>
        <c:minorTickMark val="none"/>
        <c:tickLblPos val="none"/>
        <c:crossAx val="498238912"/>
        <c:crosses val="autoZero"/>
        <c:auto val="1"/>
        <c:lblOffset val="100"/>
        <c:baseTimeUnit val="years"/>
      </c:dateAx>
      <c:valAx>
        <c:axId val="498238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8238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98240088"/>
        <c:axId val="498240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98240088"/>
        <c:axId val="498240480"/>
      </c:lineChart>
      <c:dateAx>
        <c:axId val="498240088"/>
        <c:scaling>
          <c:orientation val="minMax"/>
        </c:scaling>
        <c:delete val="1"/>
        <c:axPos val="b"/>
        <c:numFmt formatCode="ge" sourceLinked="1"/>
        <c:majorTickMark val="none"/>
        <c:minorTickMark val="none"/>
        <c:tickLblPos val="none"/>
        <c:crossAx val="498240480"/>
        <c:crosses val="autoZero"/>
        <c:auto val="1"/>
        <c:lblOffset val="100"/>
        <c:baseTimeUnit val="years"/>
      </c:dateAx>
      <c:valAx>
        <c:axId val="498240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8240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98241656"/>
        <c:axId val="498242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98241656"/>
        <c:axId val="498242048"/>
      </c:lineChart>
      <c:dateAx>
        <c:axId val="498241656"/>
        <c:scaling>
          <c:orientation val="minMax"/>
        </c:scaling>
        <c:delete val="1"/>
        <c:axPos val="b"/>
        <c:numFmt formatCode="ge" sourceLinked="1"/>
        <c:majorTickMark val="none"/>
        <c:minorTickMark val="none"/>
        <c:tickLblPos val="none"/>
        <c:crossAx val="498242048"/>
        <c:crosses val="autoZero"/>
        <c:auto val="1"/>
        <c:lblOffset val="100"/>
        <c:baseTimeUnit val="years"/>
      </c:dateAx>
      <c:valAx>
        <c:axId val="498242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8241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98243224"/>
        <c:axId val="498243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98243224"/>
        <c:axId val="498243616"/>
      </c:lineChart>
      <c:dateAx>
        <c:axId val="498243224"/>
        <c:scaling>
          <c:orientation val="minMax"/>
        </c:scaling>
        <c:delete val="1"/>
        <c:axPos val="b"/>
        <c:numFmt formatCode="ge" sourceLinked="1"/>
        <c:majorTickMark val="none"/>
        <c:minorTickMark val="none"/>
        <c:tickLblPos val="none"/>
        <c:crossAx val="498243616"/>
        <c:crosses val="autoZero"/>
        <c:auto val="1"/>
        <c:lblOffset val="100"/>
        <c:baseTimeUnit val="years"/>
      </c:dateAx>
      <c:valAx>
        <c:axId val="498243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8243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776.4</c:v>
                </c:pt>
                <c:pt idx="1">
                  <c:v>701.34</c:v>
                </c:pt>
                <c:pt idx="2">
                  <c:v>576.22</c:v>
                </c:pt>
                <c:pt idx="3">
                  <c:v>470.69</c:v>
                </c:pt>
                <c:pt idx="4">
                  <c:v>410.15</c:v>
                </c:pt>
              </c:numCache>
            </c:numRef>
          </c:val>
        </c:ser>
        <c:dLbls>
          <c:showLegendKey val="0"/>
          <c:showVal val="0"/>
          <c:showCatName val="0"/>
          <c:showSerName val="0"/>
          <c:showPercent val="0"/>
          <c:showBubbleSize val="0"/>
        </c:dLbls>
        <c:gapWidth val="150"/>
        <c:axId val="498244792"/>
        <c:axId val="498245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1622.51</c:v>
                </c:pt>
                <c:pt idx="1">
                  <c:v>1569.13</c:v>
                </c:pt>
                <c:pt idx="2">
                  <c:v>1436</c:v>
                </c:pt>
                <c:pt idx="3">
                  <c:v>1434.89</c:v>
                </c:pt>
                <c:pt idx="4">
                  <c:v>1298.9100000000001</c:v>
                </c:pt>
              </c:numCache>
            </c:numRef>
          </c:val>
          <c:smooth val="0"/>
        </c:ser>
        <c:dLbls>
          <c:showLegendKey val="0"/>
          <c:showVal val="0"/>
          <c:showCatName val="0"/>
          <c:showSerName val="0"/>
          <c:showPercent val="0"/>
          <c:showBubbleSize val="0"/>
        </c:dLbls>
        <c:marker val="1"/>
        <c:smooth val="0"/>
        <c:axId val="498244792"/>
        <c:axId val="498245184"/>
      </c:lineChart>
      <c:dateAx>
        <c:axId val="498244792"/>
        <c:scaling>
          <c:orientation val="minMax"/>
        </c:scaling>
        <c:delete val="1"/>
        <c:axPos val="b"/>
        <c:numFmt formatCode="ge" sourceLinked="1"/>
        <c:majorTickMark val="none"/>
        <c:minorTickMark val="none"/>
        <c:tickLblPos val="none"/>
        <c:crossAx val="498245184"/>
        <c:crosses val="autoZero"/>
        <c:auto val="1"/>
        <c:lblOffset val="100"/>
        <c:baseTimeUnit val="years"/>
      </c:dateAx>
      <c:valAx>
        <c:axId val="498245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8244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77.92</c:v>
                </c:pt>
                <c:pt idx="1">
                  <c:v>74.45</c:v>
                </c:pt>
                <c:pt idx="2">
                  <c:v>76.319999999999993</c:v>
                </c:pt>
                <c:pt idx="3">
                  <c:v>76.7</c:v>
                </c:pt>
                <c:pt idx="4">
                  <c:v>68.2</c:v>
                </c:pt>
              </c:numCache>
            </c:numRef>
          </c:val>
        </c:ser>
        <c:dLbls>
          <c:showLegendKey val="0"/>
          <c:showVal val="0"/>
          <c:showCatName val="0"/>
          <c:showSerName val="0"/>
          <c:showPercent val="0"/>
          <c:showBubbleSize val="0"/>
        </c:dLbls>
        <c:gapWidth val="150"/>
        <c:axId val="498246360"/>
        <c:axId val="498246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62.83</c:v>
                </c:pt>
                <c:pt idx="1">
                  <c:v>64.63</c:v>
                </c:pt>
                <c:pt idx="2">
                  <c:v>66.56</c:v>
                </c:pt>
                <c:pt idx="3">
                  <c:v>66.22</c:v>
                </c:pt>
                <c:pt idx="4">
                  <c:v>69.87</c:v>
                </c:pt>
              </c:numCache>
            </c:numRef>
          </c:val>
          <c:smooth val="0"/>
        </c:ser>
        <c:dLbls>
          <c:showLegendKey val="0"/>
          <c:showVal val="0"/>
          <c:showCatName val="0"/>
          <c:showSerName val="0"/>
          <c:showPercent val="0"/>
          <c:showBubbleSize val="0"/>
        </c:dLbls>
        <c:marker val="1"/>
        <c:smooth val="0"/>
        <c:axId val="498246360"/>
        <c:axId val="498246752"/>
      </c:lineChart>
      <c:dateAx>
        <c:axId val="498246360"/>
        <c:scaling>
          <c:orientation val="minMax"/>
        </c:scaling>
        <c:delete val="1"/>
        <c:axPos val="b"/>
        <c:numFmt formatCode="ge" sourceLinked="1"/>
        <c:majorTickMark val="none"/>
        <c:minorTickMark val="none"/>
        <c:tickLblPos val="none"/>
        <c:crossAx val="498246752"/>
        <c:crosses val="autoZero"/>
        <c:auto val="1"/>
        <c:lblOffset val="100"/>
        <c:baseTimeUnit val="years"/>
      </c:dateAx>
      <c:valAx>
        <c:axId val="498246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8246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150.83000000000001</c:v>
                </c:pt>
                <c:pt idx="1">
                  <c:v>150.9</c:v>
                </c:pt>
                <c:pt idx="2">
                  <c:v>150.91</c:v>
                </c:pt>
                <c:pt idx="3">
                  <c:v>150.97999999999999</c:v>
                </c:pt>
                <c:pt idx="4">
                  <c:v>150.96</c:v>
                </c:pt>
              </c:numCache>
            </c:numRef>
          </c:val>
        </c:ser>
        <c:dLbls>
          <c:showLegendKey val="0"/>
          <c:showVal val="0"/>
          <c:showCatName val="0"/>
          <c:showSerName val="0"/>
          <c:showPercent val="0"/>
          <c:showBubbleSize val="0"/>
        </c:dLbls>
        <c:gapWidth val="150"/>
        <c:axId val="498247928"/>
        <c:axId val="498248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250.43</c:v>
                </c:pt>
                <c:pt idx="1">
                  <c:v>245.75</c:v>
                </c:pt>
                <c:pt idx="2">
                  <c:v>244.29</c:v>
                </c:pt>
                <c:pt idx="3">
                  <c:v>246.72</c:v>
                </c:pt>
                <c:pt idx="4">
                  <c:v>234.96</c:v>
                </c:pt>
              </c:numCache>
            </c:numRef>
          </c:val>
          <c:smooth val="0"/>
        </c:ser>
        <c:dLbls>
          <c:showLegendKey val="0"/>
          <c:showVal val="0"/>
          <c:showCatName val="0"/>
          <c:showSerName val="0"/>
          <c:showPercent val="0"/>
          <c:showBubbleSize val="0"/>
        </c:dLbls>
        <c:marker val="1"/>
        <c:smooth val="0"/>
        <c:axId val="498247928"/>
        <c:axId val="498248320"/>
      </c:lineChart>
      <c:dateAx>
        <c:axId val="498247928"/>
        <c:scaling>
          <c:orientation val="minMax"/>
        </c:scaling>
        <c:delete val="1"/>
        <c:axPos val="b"/>
        <c:numFmt formatCode="ge" sourceLinked="1"/>
        <c:majorTickMark val="none"/>
        <c:minorTickMark val="none"/>
        <c:tickLblPos val="none"/>
        <c:crossAx val="498248320"/>
        <c:crosses val="autoZero"/>
        <c:auto val="1"/>
        <c:lblOffset val="100"/>
        <c:baseTimeUnit val="years"/>
      </c:dateAx>
      <c:valAx>
        <c:axId val="49824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8247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【1,348.09】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【232.54】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3" t="str">
        <f>データ!H6</f>
        <v>群馬県　吉岡町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c r="A8" s="2"/>
      <c r="B8" s="48" t="str">
        <f>データ!I6</f>
        <v>法非適用</v>
      </c>
      <c r="C8" s="48"/>
      <c r="D8" s="48"/>
      <c r="E8" s="48"/>
      <c r="F8" s="48"/>
      <c r="G8" s="48"/>
      <c r="H8" s="48"/>
      <c r="I8" s="48" t="str">
        <f>データ!J6</f>
        <v>下水道事業</v>
      </c>
      <c r="J8" s="48"/>
      <c r="K8" s="48"/>
      <c r="L8" s="48"/>
      <c r="M8" s="48"/>
      <c r="N8" s="48"/>
      <c r="O8" s="48"/>
      <c r="P8" s="48" t="str">
        <f>データ!K6</f>
        <v>特定環境保全公共下水道</v>
      </c>
      <c r="Q8" s="48"/>
      <c r="R8" s="48"/>
      <c r="S8" s="48"/>
      <c r="T8" s="48"/>
      <c r="U8" s="48"/>
      <c r="V8" s="48"/>
      <c r="W8" s="48" t="str">
        <f>データ!L6</f>
        <v>D2</v>
      </c>
      <c r="X8" s="48"/>
      <c r="Y8" s="48"/>
      <c r="Z8" s="48"/>
      <c r="AA8" s="48"/>
      <c r="AB8" s="48"/>
      <c r="AC8" s="48"/>
      <c r="AD8" s="49" t="s">
        <v>124</v>
      </c>
      <c r="AE8" s="49"/>
      <c r="AF8" s="49"/>
      <c r="AG8" s="49"/>
      <c r="AH8" s="49"/>
      <c r="AI8" s="49"/>
      <c r="AJ8" s="49"/>
      <c r="AK8" s="4"/>
      <c r="AL8" s="50">
        <f>データ!S6</f>
        <v>20997</v>
      </c>
      <c r="AM8" s="50"/>
      <c r="AN8" s="50"/>
      <c r="AO8" s="50"/>
      <c r="AP8" s="50"/>
      <c r="AQ8" s="50"/>
      <c r="AR8" s="50"/>
      <c r="AS8" s="50"/>
      <c r="AT8" s="45">
        <f>データ!T6</f>
        <v>20.46</v>
      </c>
      <c r="AU8" s="45"/>
      <c r="AV8" s="45"/>
      <c r="AW8" s="45"/>
      <c r="AX8" s="45"/>
      <c r="AY8" s="45"/>
      <c r="AZ8" s="45"/>
      <c r="BA8" s="45"/>
      <c r="BB8" s="45">
        <f>データ!U6</f>
        <v>1026.25</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c r="A10" s="2"/>
      <c r="B10" s="45" t="str">
        <f>データ!N6</f>
        <v>-</v>
      </c>
      <c r="C10" s="45"/>
      <c r="D10" s="45"/>
      <c r="E10" s="45"/>
      <c r="F10" s="45"/>
      <c r="G10" s="45"/>
      <c r="H10" s="45"/>
      <c r="I10" s="45" t="str">
        <f>データ!O6</f>
        <v>該当数値なし</v>
      </c>
      <c r="J10" s="45"/>
      <c r="K10" s="45"/>
      <c r="L10" s="45"/>
      <c r="M10" s="45"/>
      <c r="N10" s="45"/>
      <c r="O10" s="45"/>
      <c r="P10" s="45">
        <f>データ!P6</f>
        <v>9.6</v>
      </c>
      <c r="Q10" s="45"/>
      <c r="R10" s="45"/>
      <c r="S10" s="45"/>
      <c r="T10" s="45"/>
      <c r="U10" s="45"/>
      <c r="V10" s="45"/>
      <c r="W10" s="45">
        <f>データ!Q6</f>
        <v>100</v>
      </c>
      <c r="X10" s="45"/>
      <c r="Y10" s="45"/>
      <c r="Z10" s="45"/>
      <c r="AA10" s="45"/>
      <c r="AB10" s="45"/>
      <c r="AC10" s="45"/>
      <c r="AD10" s="50">
        <f>データ!R6</f>
        <v>2260</v>
      </c>
      <c r="AE10" s="50"/>
      <c r="AF10" s="50"/>
      <c r="AG10" s="50"/>
      <c r="AH10" s="50"/>
      <c r="AI10" s="50"/>
      <c r="AJ10" s="50"/>
      <c r="AK10" s="2"/>
      <c r="AL10" s="50">
        <f>データ!V6</f>
        <v>2022</v>
      </c>
      <c r="AM10" s="50"/>
      <c r="AN10" s="50"/>
      <c r="AO10" s="50"/>
      <c r="AP10" s="50"/>
      <c r="AQ10" s="50"/>
      <c r="AR10" s="50"/>
      <c r="AS10" s="50"/>
      <c r="AT10" s="45">
        <f>データ!W6</f>
        <v>0.51</v>
      </c>
      <c r="AU10" s="45"/>
      <c r="AV10" s="45"/>
      <c r="AW10" s="45"/>
      <c r="AX10" s="45"/>
      <c r="AY10" s="45"/>
      <c r="AZ10" s="45"/>
      <c r="BA10" s="45"/>
      <c r="BB10" s="45">
        <f>データ!X6</f>
        <v>3964.71</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122</v>
      </c>
      <c r="BM16" s="70"/>
      <c r="BN16" s="70"/>
      <c r="BO16" s="70"/>
      <c r="BP16" s="70"/>
      <c r="BQ16" s="70"/>
      <c r="BR16" s="70"/>
      <c r="BS16" s="70"/>
      <c r="BT16" s="70"/>
      <c r="BU16" s="70"/>
      <c r="BV16" s="70"/>
      <c r="BW16" s="70"/>
      <c r="BX16" s="70"/>
      <c r="BY16" s="70"/>
      <c r="BZ16" s="71"/>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121</v>
      </c>
      <c r="BM47" s="70"/>
      <c r="BN47" s="70"/>
      <c r="BO47" s="70"/>
      <c r="BP47" s="70"/>
      <c r="BQ47" s="70"/>
      <c r="BR47" s="70"/>
      <c r="BS47" s="70"/>
      <c r="BT47" s="70"/>
      <c r="BU47" s="70"/>
      <c r="BV47" s="70"/>
      <c r="BW47" s="70"/>
      <c r="BX47" s="70"/>
      <c r="BY47" s="70"/>
      <c r="BZ47" s="71"/>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123</v>
      </c>
      <c r="BM66" s="70"/>
      <c r="BN66" s="70"/>
      <c r="BO66" s="70"/>
      <c r="BP66" s="70"/>
      <c r="BQ66" s="70"/>
      <c r="BR66" s="70"/>
      <c r="BS66" s="70"/>
      <c r="BT66" s="70"/>
      <c r="BU66" s="70"/>
      <c r="BV66" s="70"/>
      <c r="BW66" s="70"/>
      <c r="BX66" s="70"/>
      <c r="BY66" s="70"/>
      <c r="BZ66" s="71"/>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【1,348.09】</v>
      </c>
      <c r="I86" s="26" t="str">
        <f>データ!CA6</f>
        <v>【69.80】</v>
      </c>
      <c r="J86" s="26" t="str">
        <f>データ!CL6</f>
        <v>【232.54】</v>
      </c>
      <c r="K86" s="26" t="str">
        <f>データ!CW6</f>
        <v>【42.17】</v>
      </c>
      <c r="L86" s="26" t="str">
        <f>データ!DH6</f>
        <v>【82.30】</v>
      </c>
      <c r="M86" s="26" t="s">
        <v>55</v>
      </c>
      <c r="N86" s="26" t="s">
        <v>55</v>
      </c>
      <c r="O86" s="26" t="str">
        <f>データ!EO6</f>
        <v>【0.09】</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c r="A6" s="28" t="s">
        <v>108</v>
      </c>
      <c r="B6" s="33">
        <f>B7</f>
        <v>2016</v>
      </c>
      <c r="C6" s="33">
        <f t="shared" ref="C6:X6" si="3">C7</f>
        <v>103454</v>
      </c>
      <c r="D6" s="33">
        <f t="shared" si="3"/>
        <v>47</v>
      </c>
      <c r="E6" s="33">
        <f t="shared" si="3"/>
        <v>17</v>
      </c>
      <c r="F6" s="33">
        <f t="shared" si="3"/>
        <v>4</v>
      </c>
      <c r="G6" s="33">
        <f t="shared" si="3"/>
        <v>0</v>
      </c>
      <c r="H6" s="33" t="str">
        <f t="shared" si="3"/>
        <v>群馬県　吉岡町</v>
      </c>
      <c r="I6" s="33" t="str">
        <f t="shared" si="3"/>
        <v>法非適用</v>
      </c>
      <c r="J6" s="33" t="str">
        <f t="shared" si="3"/>
        <v>下水道事業</v>
      </c>
      <c r="K6" s="33" t="str">
        <f t="shared" si="3"/>
        <v>特定環境保全公共下水道</v>
      </c>
      <c r="L6" s="33" t="str">
        <f t="shared" si="3"/>
        <v>D2</v>
      </c>
      <c r="M6" s="33">
        <f t="shared" si="3"/>
        <v>0</v>
      </c>
      <c r="N6" s="34" t="str">
        <f t="shared" si="3"/>
        <v>-</v>
      </c>
      <c r="O6" s="34" t="str">
        <f t="shared" si="3"/>
        <v>該当数値なし</v>
      </c>
      <c r="P6" s="34">
        <f t="shared" si="3"/>
        <v>9.6</v>
      </c>
      <c r="Q6" s="34">
        <f t="shared" si="3"/>
        <v>100</v>
      </c>
      <c r="R6" s="34">
        <f t="shared" si="3"/>
        <v>2260</v>
      </c>
      <c r="S6" s="34">
        <f t="shared" si="3"/>
        <v>20997</v>
      </c>
      <c r="T6" s="34">
        <f t="shared" si="3"/>
        <v>20.46</v>
      </c>
      <c r="U6" s="34">
        <f t="shared" si="3"/>
        <v>1026.25</v>
      </c>
      <c r="V6" s="34">
        <f t="shared" si="3"/>
        <v>2022</v>
      </c>
      <c r="W6" s="34">
        <f t="shared" si="3"/>
        <v>0.51</v>
      </c>
      <c r="X6" s="34">
        <f t="shared" si="3"/>
        <v>3964.71</v>
      </c>
      <c r="Y6" s="35">
        <f>IF(Y7="",NA(),Y7)</f>
        <v>83.63</v>
      </c>
      <c r="Z6" s="35">
        <f t="shared" ref="Z6:AH6" si="4">IF(Z7="",NA(),Z7)</f>
        <v>98.58</v>
      </c>
      <c r="AA6" s="35">
        <f t="shared" si="4"/>
        <v>96.07</v>
      </c>
      <c r="AB6" s="35">
        <f t="shared" si="4"/>
        <v>99.07</v>
      </c>
      <c r="AC6" s="35">
        <f t="shared" si="4"/>
        <v>109.33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776.4</v>
      </c>
      <c r="BG6" s="35">
        <f t="shared" ref="BG6:BO6" si="7">IF(BG7="",NA(),BG7)</f>
        <v>701.34</v>
      </c>
      <c r="BH6" s="35">
        <f t="shared" si="7"/>
        <v>576.22</v>
      </c>
      <c r="BI6" s="35">
        <f t="shared" si="7"/>
        <v>470.69</v>
      </c>
      <c r="BJ6" s="35">
        <f t="shared" si="7"/>
        <v>410.15</v>
      </c>
      <c r="BK6" s="35">
        <f t="shared" si="7"/>
        <v>1622.51</v>
      </c>
      <c r="BL6" s="35">
        <f t="shared" si="7"/>
        <v>1569.13</v>
      </c>
      <c r="BM6" s="35">
        <f t="shared" si="7"/>
        <v>1436</v>
      </c>
      <c r="BN6" s="35">
        <f t="shared" si="7"/>
        <v>1434.89</v>
      </c>
      <c r="BO6" s="35">
        <f t="shared" si="7"/>
        <v>1298.9100000000001</v>
      </c>
      <c r="BP6" s="34" t="str">
        <f>IF(BP7="","",IF(BP7="-","【-】","【"&amp;SUBSTITUTE(TEXT(BP7,"#,##0.00"),"-","△")&amp;"】"))</f>
        <v>【1,348.09】</v>
      </c>
      <c r="BQ6" s="35">
        <f>IF(BQ7="",NA(),BQ7)</f>
        <v>77.92</v>
      </c>
      <c r="BR6" s="35">
        <f t="shared" ref="BR6:BZ6" si="8">IF(BR7="",NA(),BR7)</f>
        <v>74.45</v>
      </c>
      <c r="BS6" s="35">
        <f t="shared" si="8"/>
        <v>76.319999999999993</v>
      </c>
      <c r="BT6" s="35">
        <f t="shared" si="8"/>
        <v>76.7</v>
      </c>
      <c r="BU6" s="35">
        <f t="shared" si="8"/>
        <v>68.2</v>
      </c>
      <c r="BV6" s="35">
        <f t="shared" si="8"/>
        <v>62.83</v>
      </c>
      <c r="BW6" s="35">
        <f t="shared" si="8"/>
        <v>64.63</v>
      </c>
      <c r="BX6" s="35">
        <f t="shared" si="8"/>
        <v>66.56</v>
      </c>
      <c r="BY6" s="35">
        <f t="shared" si="8"/>
        <v>66.22</v>
      </c>
      <c r="BZ6" s="35">
        <f t="shared" si="8"/>
        <v>69.87</v>
      </c>
      <c r="CA6" s="34" t="str">
        <f>IF(CA7="","",IF(CA7="-","【-】","【"&amp;SUBSTITUTE(TEXT(CA7,"#,##0.00"),"-","△")&amp;"】"))</f>
        <v>【69.80】</v>
      </c>
      <c r="CB6" s="35">
        <f>IF(CB7="",NA(),CB7)</f>
        <v>150.83000000000001</v>
      </c>
      <c r="CC6" s="35">
        <f t="shared" ref="CC6:CK6" si="9">IF(CC7="",NA(),CC7)</f>
        <v>150.9</v>
      </c>
      <c r="CD6" s="35">
        <f t="shared" si="9"/>
        <v>150.91</v>
      </c>
      <c r="CE6" s="35">
        <f t="shared" si="9"/>
        <v>150.97999999999999</v>
      </c>
      <c r="CF6" s="35">
        <f t="shared" si="9"/>
        <v>150.96</v>
      </c>
      <c r="CG6" s="35">
        <f t="shared" si="9"/>
        <v>250.43</v>
      </c>
      <c r="CH6" s="35">
        <f t="shared" si="9"/>
        <v>245.75</v>
      </c>
      <c r="CI6" s="35">
        <f t="shared" si="9"/>
        <v>244.29</v>
      </c>
      <c r="CJ6" s="35">
        <f t="shared" si="9"/>
        <v>246.72</v>
      </c>
      <c r="CK6" s="35">
        <f t="shared" si="9"/>
        <v>234.96</v>
      </c>
      <c r="CL6" s="34" t="str">
        <f>IF(CL7="","",IF(CL7="-","【-】","【"&amp;SUBSTITUTE(TEXT(CL7,"#,##0.00"),"-","△")&amp;"】"))</f>
        <v>【232.54】</v>
      </c>
      <c r="CM6" s="35" t="str">
        <f>IF(CM7="",NA(),CM7)</f>
        <v>-</v>
      </c>
      <c r="CN6" s="35" t="str">
        <f t="shared" ref="CN6:CV6" si="10">IF(CN7="",NA(),CN7)</f>
        <v>-</v>
      </c>
      <c r="CO6" s="35" t="str">
        <f t="shared" si="10"/>
        <v>-</v>
      </c>
      <c r="CP6" s="35" t="str">
        <f t="shared" si="10"/>
        <v>-</v>
      </c>
      <c r="CQ6" s="35" t="str">
        <f t="shared" si="10"/>
        <v>-</v>
      </c>
      <c r="CR6" s="35">
        <f t="shared" si="10"/>
        <v>42.31</v>
      </c>
      <c r="CS6" s="35">
        <f t="shared" si="10"/>
        <v>43.65</v>
      </c>
      <c r="CT6" s="35">
        <f t="shared" si="10"/>
        <v>43.58</v>
      </c>
      <c r="CU6" s="35">
        <f t="shared" si="10"/>
        <v>41.35</v>
      </c>
      <c r="CV6" s="35">
        <f t="shared" si="10"/>
        <v>42.9</v>
      </c>
      <c r="CW6" s="34" t="str">
        <f>IF(CW7="","",IF(CW7="-","【-】","【"&amp;SUBSTITUTE(TEXT(CW7,"#,##0.00"),"-","△")&amp;"】"))</f>
        <v>【42.17】</v>
      </c>
      <c r="CX6" s="35">
        <f>IF(CX7="",NA(),CX7)</f>
        <v>90.76</v>
      </c>
      <c r="CY6" s="35">
        <f t="shared" ref="CY6:DG6" si="11">IF(CY7="",NA(),CY7)</f>
        <v>95.24</v>
      </c>
      <c r="CZ6" s="35">
        <f t="shared" si="11"/>
        <v>94.86</v>
      </c>
      <c r="DA6" s="35">
        <f t="shared" si="11"/>
        <v>95.55</v>
      </c>
      <c r="DB6" s="35">
        <f t="shared" si="11"/>
        <v>97.77</v>
      </c>
      <c r="DC6" s="35">
        <f t="shared" si="11"/>
        <v>81.3</v>
      </c>
      <c r="DD6" s="35">
        <f t="shared" si="11"/>
        <v>82.2</v>
      </c>
      <c r="DE6" s="35">
        <f t="shared" si="11"/>
        <v>82.35</v>
      </c>
      <c r="DF6" s="35">
        <f t="shared" si="11"/>
        <v>82.9</v>
      </c>
      <c r="DG6" s="35">
        <f t="shared" si="11"/>
        <v>83.5</v>
      </c>
      <c r="DH6" s="34" t="str">
        <f>IF(DH7="","",IF(DH7="-","【-】","【"&amp;SUBSTITUTE(TEXT(DH7,"#,##0.00"),"-","△")&amp;"】"))</f>
        <v>【82.30】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0.11</v>
      </c>
      <c r="EK6" s="35">
        <f t="shared" si="14"/>
        <v>0.05</v>
      </c>
      <c r="EL6" s="35">
        <f t="shared" si="14"/>
        <v>0.04</v>
      </c>
      <c r="EM6" s="35">
        <f t="shared" si="14"/>
        <v>7.0000000000000007E-2</v>
      </c>
      <c r="EN6" s="35">
        <f t="shared" si="14"/>
        <v>0.09</v>
      </c>
      <c r="EO6" s="34" t="str">
        <f>IF(EO7="","",IF(EO7="-","【-】","【"&amp;SUBSTITUTE(TEXT(EO7,"#,##0.00"),"-","△")&amp;"】"))</f>
        <v>【0.09】</v>
      </c>
    </row>
    <row r="7" spans="1:145" s="36" customFormat="1">
      <c r="A7" s="28"/>
      <c r="B7" s="37">
        <v>2016</v>
      </c>
      <c r="C7" s="37">
        <v>103454</v>
      </c>
      <c r="D7" s="37">
        <v>47</v>
      </c>
      <c r="E7" s="37">
        <v>17</v>
      </c>
      <c r="F7" s="37">
        <v>4</v>
      </c>
      <c r="G7" s="37">
        <v>0</v>
      </c>
      <c r="H7" s="37" t="s">
        <v>109</v>
      </c>
      <c r="I7" s="37" t="s">
        <v>110</v>
      </c>
      <c r="J7" s="37" t="s">
        <v>111</v>
      </c>
      <c r="K7" s="37" t="s">
        <v>112</v>
      </c>
      <c r="L7" s="37" t="s">
        <v>113</v>
      </c>
      <c r="M7" s="37"/>
      <c r="N7" s="38" t="s">
        <v>114</v>
      </c>
      <c r="O7" s="38" t="s">
        <v>115</v>
      </c>
      <c r="P7" s="38">
        <v>9.6</v>
      </c>
      <c r="Q7" s="38">
        <v>100</v>
      </c>
      <c r="R7" s="38">
        <v>2260</v>
      </c>
      <c r="S7" s="38">
        <v>20997</v>
      </c>
      <c r="T7" s="38">
        <v>20.46</v>
      </c>
      <c r="U7" s="38">
        <v>1026.25</v>
      </c>
      <c r="V7" s="38">
        <v>2022</v>
      </c>
      <c r="W7" s="38">
        <v>0.51</v>
      </c>
      <c r="X7" s="38">
        <v>3964.71</v>
      </c>
      <c r="Y7" s="38">
        <v>83.63</v>
      </c>
      <c r="Z7" s="38">
        <v>98.58</v>
      </c>
      <c r="AA7" s="38">
        <v>96.07</v>
      </c>
      <c r="AB7" s="38">
        <v>99.07</v>
      </c>
      <c r="AC7" s="38">
        <v>109.33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776.4</v>
      </c>
      <c r="BG7" s="38">
        <v>701.34</v>
      </c>
      <c r="BH7" s="38">
        <v>576.22</v>
      </c>
      <c r="BI7" s="38">
        <v>470.69</v>
      </c>
      <c r="BJ7" s="38">
        <v>410.15</v>
      </c>
      <c r="BK7" s="38">
        <v>1622.51</v>
      </c>
      <c r="BL7" s="38">
        <v>1569.13</v>
      </c>
      <c r="BM7" s="38">
        <v>1436</v>
      </c>
      <c r="BN7" s="38">
        <v>1434.89</v>
      </c>
      <c r="BO7" s="38">
        <v>1298.9100000000001</v>
      </c>
      <c r="BP7" s="38">
        <v>1348.09</v>
      </c>
      <c r="BQ7" s="38">
        <v>77.92</v>
      </c>
      <c r="BR7" s="38">
        <v>74.45</v>
      </c>
      <c r="BS7" s="38">
        <v>76.319999999999993</v>
      </c>
      <c r="BT7" s="38">
        <v>76.7</v>
      </c>
      <c r="BU7" s="38">
        <v>68.2</v>
      </c>
      <c r="BV7" s="38">
        <v>62.83</v>
      </c>
      <c r="BW7" s="38">
        <v>64.63</v>
      </c>
      <c r="BX7" s="38">
        <v>66.56</v>
      </c>
      <c r="BY7" s="38">
        <v>66.22</v>
      </c>
      <c r="BZ7" s="38">
        <v>69.87</v>
      </c>
      <c r="CA7" s="38">
        <v>69.8</v>
      </c>
      <c r="CB7" s="38">
        <v>150.83000000000001</v>
      </c>
      <c r="CC7" s="38">
        <v>150.9</v>
      </c>
      <c r="CD7" s="38">
        <v>150.91</v>
      </c>
      <c r="CE7" s="38">
        <v>150.97999999999999</v>
      </c>
      <c r="CF7" s="38">
        <v>150.96</v>
      </c>
      <c r="CG7" s="38">
        <v>250.43</v>
      </c>
      <c r="CH7" s="38">
        <v>245.75</v>
      </c>
      <c r="CI7" s="38">
        <v>244.29</v>
      </c>
      <c r="CJ7" s="38">
        <v>246.72</v>
      </c>
      <c r="CK7" s="38">
        <v>234.96</v>
      </c>
      <c r="CL7" s="38">
        <v>232.54</v>
      </c>
      <c r="CM7" s="38" t="s">
        <v>114</v>
      </c>
      <c r="CN7" s="38" t="s">
        <v>114</v>
      </c>
      <c r="CO7" s="38" t="s">
        <v>114</v>
      </c>
      <c r="CP7" s="38" t="s">
        <v>114</v>
      </c>
      <c r="CQ7" s="38" t="s">
        <v>114</v>
      </c>
      <c r="CR7" s="38">
        <v>42.31</v>
      </c>
      <c r="CS7" s="38">
        <v>43.65</v>
      </c>
      <c r="CT7" s="38">
        <v>43.58</v>
      </c>
      <c r="CU7" s="38">
        <v>41.35</v>
      </c>
      <c r="CV7" s="38">
        <v>42.9</v>
      </c>
      <c r="CW7" s="38">
        <v>42.17</v>
      </c>
      <c r="CX7" s="38">
        <v>90.76</v>
      </c>
      <c r="CY7" s="38">
        <v>95.24</v>
      </c>
      <c r="CZ7" s="38">
        <v>94.86</v>
      </c>
      <c r="DA7" s="38">
        <v>95.55</v>
      </c>
      <c r="DB7" s="38">
        <v>97.77</v>
      </c>
      <c r="DC7" s="38">
        <v>81.3</v>
      </c>
      <c r="DD7" s="38">
        <v>82.2</v>
      </c>
      <c r="DE7" s="38">
        <v>82.35</v>
      </c>
      <c r="DF7" s="38">
        <v>82.9</v>
      </c>
      <c r="DG7" s="38">
        <v>83.5</v>
      </c>
      <c r="DH7" s="38">
        <v>82.3</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0.11</v>
      </c>
      <c r="EK7" s="38">
        <v>0.05</v>
      </c>
      <c r="EL7" s="38">
        <v>0.04</v>
      </c>
      <c r="EM7" s="38">
        <v>7.0000000000000007E-2</v>
      </c>
      <c r="EN7" s="38">
        <v>0.09</v>
      </c>
      <c r="EO7" s="38">
        <v>0.09</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ModifiedBy> </cp:lastModifiedBy>
  <cp:lastPrinted>2018-02-08T00:45:43Z</cp:lastPrinted>
  <dcterms:created xsi:type="dcterms:W3CDTF">2017-12-25T02:17:57Z</dcterms:created>
  <dcterms:modified xsi:type="dcterms:W3CDTF">2018-02-21T08:15:18Z</dcterms:modified>
  <cp:category/>
</cp:coreProperties>
</file>