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30(H29調査)\50_経営比較分析表\03 各団体回答\07○館林市\"/>
    </mc:Choice>
  </mc:AlternateContent>
  <workbookProtection workbookAlgorithmName="SHA-512" workbookHashValue="4e35RRpkM7pblxlnDvBUYlqaQO8PuGXTMKTnON0K8cpgIOCsdQy0Ykv/H8NU/E4/TRRFzEfnZ2unqlJcrQyRQw==" workbookSaltValue="LhAophZaOITVFRzpn8OAz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AD10" i="4"/>
  <c r="P10" i="4"/>
  <c r="I10" i="4"/>
  <c r="B10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<sst xmlns="http://schemas.openxmlformats.org/spreadsheetml/2006/main" count="240" uniqueCount="126">
  <si>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</si>
  <si>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</si>
  <si>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</si>
  <si>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</si>
  <si>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</si>
  <si>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</si>
  <si>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</si>
  <si>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</si>
  <si>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</si>
  <si>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</si>
  <si>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</si>
  <si>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</si>
  <si>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</si>
  <si>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</si>
  <si>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</si>
  <si>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</si>
  <si>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</si>
  <si>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</si>
  <si>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</si>
  <si>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</si>
  <si>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</si>
  <si>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</si>
  <si>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</si>
  <si>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</si>
  <si>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</si>
  <si>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</si>
  <si>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</si>
  <si>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</si>
  <si>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</si>
  <si>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</si>
  <si>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</si>
  <si>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</si>
  <si>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</si>
  <si>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</si>
  <si>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</si>
  <si>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</si>
  <si>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</si>
  <si>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</si>
  <si>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</si>
  <si>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</si>
  <si>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</si>
  <si>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</si>
  <si>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</si>
  <si>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</si>
  <si>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</si>
  <si>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</si>
  <si>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</si>
  <si>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</si>
  <si>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</si>
  <si>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</si>
  <si>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</si>
  <si>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</si>
  <si>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</si>
  <si>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</si>
  <si>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</si>
  <si>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</si>
  <si>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</si>
  <si>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</si>
  <si>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</si>
  <si>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</si>
  <si>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</si>
  <si>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</si>
  <si>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</si>
  <si>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</si>
  <si>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</si>
  <si>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</si>
  <si>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</si>
  <si>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</si>
  <si>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</si>
  <si>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</si>
  <si>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</si>
  <si>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</si>
  <si>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</si>
  <si>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</si>
  <si>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</si>
  <si>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</si>
  <si>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</si>
  <si>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</si>
  <si>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</si>
  <si>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</si>
  <si>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</si>
  <si>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</si>
  <si>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</si>
  <si>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</si>
  <si>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</si>
  <si>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</si>
  <si>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</si>
  <si>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</si>
  <si>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</si>
  <si>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</si>
  <si>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</si>
  <si>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</si>
  <si>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</si>
  <si>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</si>
  <si>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</si>
  <si>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</si>
  <si>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</si>
  <si>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</si>
  <si>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</si>
  <si>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</si>
  <si>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</si>
  <si>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</si>
  <si>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</si>
  <si>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</si>
  <si>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</si>
  <si>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</si>
  <si>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</si>
  <si>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</si>
  <si>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</si>
  <si>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</si>
  <si>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館林市</t>
  </si>
  <si>
    <t>法非適用</t>
  </si>
  <si>
    <t>下水道事業</t>
  </si>
  <si>
    <t>公共下水道</t>
  </si>
  <si>
    <t>Bd1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</si>
  <si>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</si>
  <si>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</si>
  <si>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</si>
  <si>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</si>
  <si>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</si>
  <si>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</si>
  <si>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</si>
  <si>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</si>
  <si>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・経営の健全性・効率性に関しては、館林市は類似
団体と比べ、突出して数値が悪い箇所はないが、処
理場、ポンプ場や管渠の老朽化が進む中、いかに経
済的かつ効果的な施設の維持管理ができるかが課題
となる。
・今後も人口減少や節水タイプの家電製品の増加な
ど、料金収入に対しては懸念材料が多々あるが、接
続促進により水洗化率を向上させ、安定的な下水道
経営が図れるように努力していく。</t>
    <phoneticPr fontId="15"/>
  </si>
  <si>
    <t>・収益的収支比率は29年度はやや増加したが、近年100％未満で赤字の状態が続いており、収益の確保、費用の削減を引き続き図る。
　一般会計からの繰入金が減額されており、その削
減分を工事規模の縮小で対応しているため、処理区
域の面積が伸びず、処理区域内人口も伸び悩んでい
る。
・企業債残高対事業規模比率は平均値を下回ってお
り、引き続き事業規模に見合った借入に努める。
・汚水処理原価は、近年170円程度で、平成26年から平均値を上回っている。老朽化による汚水処理費が増加しており、維持管理費の削減、接続率の向上に努める。
・収益的収支比率及び水洗化率の向上を図るため、
下水道が使用可能であるがまだ未使用の世帯に対し
て、接続の促進を図っている。</t>
    <rPh sb="6" eb="8">
      <t>ヒリツ</t>
    </rPh>
    <rPh sb="11" eb="13">
      <t>ネンド</t>
    </rPh>
    <rPh sb="16" eb="18">
      <t>ゾウカ</t>
    </rPh>
    <rPh sb="28" eb="30">
      <t>ミマン</t>
    </rPh>
    <rPh sb="194" eb="196">
      <t>キンネン</t>
    </rPh>
    <rPh sb="199" eb="200">
      <t>エン</t>
    </rPh>
    <rPh sb="200" eb="202">
      <t>テイド</t>
    </rPh>
    <rPh sb="312" eb="314">
      <t>セツゾク</t>
    </rPh>
    <rPh sb="315" eb="317">
      <t>ソクシン</t>
    </rPh>
    <rPh sb="318" eb="319">
      <t>ハカ</t>
    </rPh>
    <phoneticPr fontId="15"/>
  </si>
  <si>
    <t xml:space="preserve">・昭和47年の供用開始から40年以上が経過してお
り、機能を保つための維持管理費が年々増加してい
る。
・処理場に関しては、平成29年度にストックマネジメント計画を策定しており、計画的な改築・修繕を行っていく。
・管渠改善率は、平成26年度から布設替工事を行っている。今後計画的な改築・修繕を行うため、詳細な調査点検計画を策定予定であり、その準備段階として、平成29年度に下水道台帳の電子化が完了した。
</t>
    <rPh sb="53" eb="56">
      <t>ショリジョウ</t>
    </rPh>
    <rPh sb="57" eb="58">
      <t>カン</t>
    </rPh>
    <rPh sb="62" eb="64">
      <t>ヘイセイ</t>
    </rPh>
    <rPh sb="66" eb="68">
      <t>ネンド</t>
    </rPh>
    <rPh sb="79" eb="81">
      <t>ケイカク</t>
    </rPh>
    <rPh sb="82" eb="84">
      <t>サクテイ</t>
    </rPh>
    <rPh sb="89" eb="92">
      <t>ケイカクテキ</t>
    </rPh>
    <rPh sb="93" eb="95">
      <t>カイチク</t>
    </rPh>
    <rPh sb="96" eb="98">
      <t>シュウゼン</t>
    </rPh>
    <rPh sb="99" eb="100">
      <t>オコナ</t>
    </rPh>
    <rPh sb="152" eb="154">
      <t>ショウサイ</t>
    </rPh>
    <rPh sb="155" eb="157">
      <t>チョウサ</t>
    </rPh>
    <rPh sb="157" eb="159">
      <t>テンケン</t>
    </rPh>
    <rPh sb="159" eb="161">
      <t>ケイカク</t>
    </rPh>
    <rPh sb="162" eb="164">
      <t>サクテイ</t>
    </rPh>
    <rPh sb="164" eb="166">
      <t>ヨテイ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</si>
</sst>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6" fillId="0" borderId="6" xfId="2" applyFont="1" applyBorder="1" applyAlignment="1" applyProtection="1">
      <alignment horizontal="left" vertical="top" wrapText="1"/>
      <protection locked="0"/>
    </xf>
    <xf numFmtId="0" fontId="16" fillId="0" borderId="0" xfId="2" applyFont="1" applyBorder="1" applyAlignment="1" applyProtection="1">
      <alignment horizontal="left" vertical="top" wrapText="1"/>
      <protection locked="0"/>
    </xf>
    <xf numFmtId="0" fontId="16" fillId="0" borderId="7" xfId="2" applyFont="1" applyBorder="1" applyAlignment="1" applyProtection="1">
      <alignment horizontal="left" vertical="top" wrapText="1"/>
      <protection locked="0"/>
    </xf>
    <xf numFmtId="0" fontId="16" fillId="0" borderId="8" xfId="2" applyFont="1" applyBorder="1" applyAlignment="1" applyProtection="1">
      <alignment horizontal="left" vertical="top" wrapText="1"/>
      <protection locked="0"/>
    </xf>
    <xf numFmtId="0" fontId="16" fillId="0" borderId="1" xfId="2" applyFont="1" applyBorder="1" applyAlignment="1" applyProtection="1">
      <alignment horizontal="left" vertical="top" wrapText="1"/>
      <protection locked="0"/>
    </xf>
    <xf numFmtId="0" fontId="16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0.2</c:v>
                </c:pt>
                <c:pt idx="2">
                  <c:v>0.03</c:v>
                </c:pt>
                <c:pt idx="3">
                  <c:v>0.01</c:v>
                </c:pt>
                <c:pt idx="4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45-4E8C-8888-055A6D4E3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299392"/>
        <c:axId val="172299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0.1</c:v>
                </c:pt>
                <c:pt idx="2">
                  <c:v>0.27</c:v>
                </c:pt>
                <c:pt idx="3">
                  <c:v>0.17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45-4E8C-8888-055A6D4E3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299392"/>
        <c:axId val="172299000"/>
      </c:lineChart>
      <c:dateAx>
        <c:axId val="17229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299000"/>
        <c:crosses val="autoZero"/>
        <c:auto val="1"/>
        <c:lblOffset val="100"/>
        <c:baseTimeUnit val="years"/>
      </c:dateAx>
      <c:valAx>
        <c:axId val="172299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29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70.45</c:v>
                </c:pt>
                <c:pt idx="1">
                  <c:v>71.16</c:v>
                </c:pt>
                <c:pt idx="2">
                  <c:v>64.459999999999994</c:v>
                </c:pt>
                <c:pt idx="3">
                  <c:v>60.42</c:v>
                </c:pt>
                <c:pt idx="4">
                  <c:v>62.72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53-4ADC-B424-1AAE7CBE2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125200"/>
        <c:axId val="172124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64.12</c:v>
                </c:pt>
                <c:pt idx="1">
                  <c:v>64.87</c:v>
                </c:pt>
                <c:pt idx="2">
                  <c:v>65.62</c:v>
                </c:pt>
                <c:pt idx="3">
                  <c:v>64.67</c:v>
                </c:pt>
                <c:pt idx="4">
                  <c:v>64.959999999999994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53-4ADC-B424-1AAE7CBE2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25200"/>
        <c:axId val="172124808"/>
      </c:lineChart>
      <c:dateAx>
        <c:axId val="17212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124808"/>
        <c:crosses val="autoZero"/>
        <c:auto val="1"/>
        <c:lblOffset val="100"/>
        <c:baseTimeUnit val="years"/>
      </c:dateAx>
      <c:valAx>
        <c:axId val="172124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12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85.58</c:v>
                </c:pt>
                <c:pt idx="1">
                  <c:v>86.52</c:v>
                </c:pt>
                <c:pt idx="2">
                  <c:v>88.07</c:v>
                </c:pt>
                <c:pt idx="3">
                  <c:v>88.4</c:v>
                </c:pt>
                <c:pt idx="4">
                  <c:v>88.77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66-492E-8085-349896FD1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069424"/>
        <c:axId val="247332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90.91</c:v>
                </c:pt>
                <c:pt idx="1">
                  <c:v>91.11</c:v>
                </c:pt>
                <c:pt idx="2">
                  <c:v>91.44</c:v>
                </c:pt>
                <c:pt idx="3">
                  <c:v>91.76</c:v>
                </c:pt>
                <c:pt idx="4">
                  <c:v>92.3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66-492E-8085-349896FD1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69424"/>
        <c:axId val="247332976"/>
      </c:lineChart>
      <c:dateAx>
        <c:axId val="17206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332976"/>
        <c:crosses val="autoZero"/>
        <c:auto val="1"/>
        <c:lblOffset val="100"/>
        <c:baseTimeUnit val="years"/>
      </c:dateAx>
      <c:valAx>
        <c:axId val="247332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06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92.73</c:v>
                </c:pt>
                <c:pt idx="1">
                  <c:v>92.27</c:v>
                </c:pt>
                <c:pt idx="2">
                  <c:v>92.47</c:v>
                </c:pt>
                <c:pt idx="3">
                  <c:v>90.84</c:v>
                </c:pt>
                <c:pt idx="4">
                  <c:v>91.6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D5-42F0-9E90-74B0286FA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239600"/>
        <c:axId val="173268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D5-42F0-9E90-74B0286FA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239600"/>
        <c:axId val="173268904"/>
      </c:lineChart>
      <c:dateAx>
        <c:axId val="17323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268904"/>
        <c:crosses val="autoZero"/>
        <c:auto val="1"/>
        <c:lblOffset val="100"/>
        <c:baseTimeUnit val="years"/>
      </c:dateAx>
      <c:valAx>
        <c:axId val="173268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239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FD-48D9-AF03-B62F706EF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950584"/>
        <c:axId val="17195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FD-48D9-AF03-B62F706EF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50584"/>
        <c:axId val="171950976"/>
      </c:lineChart>
      <c:dateAx>
        <c:axId val="171950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950976"/>
        <c:crosses val="autoZero"/>
        <c:auto val="1"/>
        <c:lblOffset val="100"/>
        <c:baseTimeUnit val="years"/>
      </c:dateAx>
      <c:valAx>
        <c:axId val="17195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950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50-4E8E-A85D-CA3FCAE9A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00440"/>
        <c:axId val="170900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50-4E8E-A85D-CA3FCAE9A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00440"/>
        <c:axId val="170900832"/>
      </c:lineChart>
      <c:dateAx>
        <c:axId val="170900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900832"/>
        <c:crosses val="autoZero"/>
        <c:auto val="1"/>
        <c:lblOffset val="100"/>
        <c:baseTimeUnit val="years"/>
      </c:dateAx>
      <c:valAx>
        <c:axId val="170900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900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D4-4A54-AB21-FD8192FAE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125984"/>
        <c:axId val="172126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D4-4A54-AB21-FD8192FAE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25984"/>
        <c:axId val="172126376"/>
      </c:lineChart>
      <c:dateAx>
        <c:axId val="172125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126376"/>
        <c:crosses val="autoZero"/>
        <c:auto val="1"/>
        <c:lblOffset val="100"/>
        <c:baseTimeUnit val="years"/>
      </c:dateAx>
      <c:valAx>
        <c:axId val="172126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125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99-4E34-8890-590AA442B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466832"/>
        <c:axId val="174467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99-4E34-8890-590AA442B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66832"/>
        <c:axId val="174467224"/>
      </c:lineChart>
      <c:dateAx>
        <c:axId val="174466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467224"/>
        <c:crosses val="autoZero"/>
        <c:auto val="1"/>
        <c:lblOffset val="100"/>
        <c:baseTimeUnit val="years"/>
      </c:dateAx>
      <c:valAx>
        <c:axId val="174467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466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545.08000000000004</c:v>
                </c:pt>
                <c:pt idx="1">
                  <c:v>609.66</c:v>
                </c:pt>
                <c:pt idx="2">
                  <c:v>612.27</c:v>
                </c:pt>
                <c:pt idx="3">
                  <c:v>609.77</c:v>
                </c:pt>
                <c:pt idx="4">
                  <c:v>594.36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31-4497-AD43-AA5F8033E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940224"/>
        <c:axId val="173940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885.97</c:v>
                </c:pt>
                <c:pt idx="1">
                  <c:v>854.16</c:v>
                </c:pt>
                <c:pt idx="2">
                  <c:v>848.31</c:v>
                </c:pt>
                <c:pt idx="3">
                  <c:v>774.99</c:v>
                </c:pt>
                <c:pt idx="4">
                  <c:v>799.41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31-4497-AD43-AA5F8033E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940224"/>
        <c:axId val="173940616"/>
      </c:lineChart>
      <c:dateAx>
        <c:axId val="17394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940616"/>
        <c:crosses val="autoZero"/>
        <c:auto val="1"/>
        <c:lblOffset val="100"/>
        <c:baseTimeUnit val="years"/>
      </c:dateAx>
      <c:valAx>
        <c:axId val="173940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94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03-4E2F-A352-2F5E8BACC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249800"/>
        <c:axId val="24761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89.94</c:v>
                </c:pt>
                <c:pt idx="1">
                  <c:v>93.13</c:v>
                </c:pt>
                <c:pt idx="2">
                  <c:v>94.38</c:v>
                </c:pt>
                <c:pt idx="3">
                  <c:v>96.57</c:v>
                </c:pt>
                <c:pt idx="4">
                  <c:v>96.54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03-4E2F-A352-2F5E8BACC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249800"/>
        <c:axId val="247611504"/>
      </c:lineChart>
      <c:dateAx>
        <c:axId val="172249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611504"/>
        <c:crosses val="autoZero"/>
        <c:auto val="1"/>
        <c:lblOffset val="100"/>
        <c:baseTimeUnit val="years"/>
      </c:dateAx>
      <c:valAx>
        <c:axId val="24761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249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154.97</c:v>
                </c:pt>
                <c:pt idx="1">
                  <c:v>170.14</c:v>
                </c:pt>
                <c:pt idx="2">
                  <c:v>170.68</c:v>
                </c:pt>
                <c:pt idx="3">
                  <c:v>170.94</c:v>
                </c:pt>
                <c:pt idx="4">
                  <c:v>169.5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8E-4196-A297-E19B984D1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466440"/>
        <c:axId val="247612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168.57</c:v>
                </c:pt>
                <c:pt idx="1">
                  <c:v>167.97</c:v>
                </c:pt>
                <c:pt idx="2">
                  <c:v>165.45</c:v>
                </c:pt>
                <c:pt idx="3">
                  <c:v>161.54</c:v>
                </c:pt>
                <c:pt idx="4">
                  <c:v>162.81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8E-4196-A297-E19B984D1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66440"/>
        <c:axId val="247612680"/>
      </c:lineChart>
      <c:dateAx>
        <c:axId val="174466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612680"/>
        <c:crosses val="autoZero"/>
        <c:auto val="1"/>
        <c:lblOffset val="100"/>
        <c:baseTimeUnit val="years"/>
      </c:dateAx>
      <c:valAx>
        <c:axId val="247612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466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75" zoomScaleNormal="7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4" t="str">
        <f>データ!H6</f>
        <v>群馬県　館林市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Bd1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76621</v>
      </c>
      <c r="AM8" s="66"/>
      <c r="AN8" s="66"/>
      <c r="AO8" s="66"/>
      <c r="AP8" s="66"/>
      <c r="AQ8" s="66"/>
      <c r="AR8" s="66"/>
      <c r="AS8" s="66"/>
      <c r="AT8" s="65">
        <f>データ!T6</f>
        <v>60.97</v>
      </c>
      <c r="AU8" s="65"/>
      <c r="AV8" s="65"/>
      <c r="AW8" s="65"/>
      <c r="AX8" s="65"/>
      <c r="AY8" s="65"/>
      <c r="AZ8" s="65"/>
      <c r="BA8" s="65"/>
      <c r="BB8" s="65">
        <f>データ!U6</f>
        <v>1256.7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48.35</v>
      </c>
      <c r="Q10" s="65"/>
      <c r="R10" s="65"/>
      <c r="S10" s="65"/>
      <c r="T10" s="65"/>
      <c r="U10" s="65"/>
      <c r="V10" s="65"/>
      <c r="W10" s="65">
        <f>データ!Q6</f>
        <v>69.77</v>
      </c>
      <c r="X10" s="65"/>
      <c r="Y10" s="65"/>
      <c r="Z10" s="65"/>
      <c r="AA10" s="65"/>
      <c r="AB10" s="65"/>
      <c r="AC10" s="65"/>
      <c r="AD10" s="66">
        <f>データ!R6</f>
        <v>2910</v>
      </c>
      <c r="AE10" s="66"/>
      <c r="AF10" s="66"/>
      <c r="AG10" s="66"/>
      <c r="AH10" s="66"/>
      <c r="AI10" s="66"/>
      <c r="AJ10" s="66"/>
      <c r="AK10" s="2"/>
      <c r="AL10" s="66">
        <f>データ!V6</f>
        <v>36962</v>
      </c>
      <c r="AM10" s="66"/>
      <c r="AN10" s="66"/>
      <c r="AO10" s="66"/>
      <c r="AP10" s="66"/>
      <c r="AQ10" s="66"/>
      <c r="AR10" s="66"/>
      <c r="AS10" s="66"/>
      <c r="AT10" s="65">
        <f>データ!W6</f>
        <v>8.59</v>
      </c>
      <c r="AU10" s="65"/>
      <c r="AV10" s="65"/>
      <c r="AW10" s="65"/>
      <c r="AX10" s="65"/>
      <c r="AY10" s="65"/>
      <c r="AZ10" s="65"/>
      <c r="BA10" s="65"/>
      <c r="BB10" s="65">
        <f>データ!X6</f>
        <v>4302.91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123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56</v>
      </c>
      <c r="N86" s="25" t="s">
        <v>55</v>
      </c>
      <c r="O86" s="25" t="str">
        <f>データ!EO6</f>
        <v>【0.23】</v>
      </c>
    </row>
  </sheetData>
  <sheetProtection algorithmName="SHA-512" hashValue="EwutZ5m1HkV5OogCOZPjRbPYd8KtZHoXq/10J1BmDYwDhiOI7ay9hCS6hKmahxaJMKkG87pyhx6yO0XAv4vl8A==" saltValue="m+Zw6FT9oZSooTiABbRSpg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>
      <c r="A6" s="27" t="s">
        <v>109</v>
      </c>
      <c r="B6" s="32">
        <f>B7</f>
        <v>2017</v>
      </c>
      <c r="C6" s="32">
        <f t="shared" ref="C6:X6" si="3">C7</f>
        <v>102075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群馬県　館林市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Bd1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48.35</v>
      </c>
      <c r="Q6" s="33">
        <f t="shared" si="3"/>
        <v>69.77</v>
      </c>
      <c r="R6" s="33">
        <f t="shared" si="3"/>
        <v>2910</v>
      </c>
      <c r="S6" s="33">
        <f t="shared" si="3"/>
        <v>76621</v>
      </c>
      <c r="T6" s="33">
        <f t="shared" si="3"/>
        <v>60.97</v>
      </c>
      <c r="U6" s="33">
        <f t="shared" si="3"/>
        <v>1256.7</v>
      </c>
      <c r="V6" s="33">
        <f t="shared" si="3"/>
        <v>36962</v>
      </c>
      <c r="W6" s="33">
        <f t="shared" si="3"/>
        <v>8.59</v>
      </c>
      <c r="X6" s="33">
        <f t="shared" si="3"/>
        <v>4302.91</v>
      </c>
      <c r="Y6" s="34">
        <f>IF(Y7="",NA(),Y7)</f>
        <v>92.73</v>
      </c>
      <c r="Z6" s="34">
        <f t="shared" ref="Z6:AH6" si="4">IF(Z7="",NA(),Z7)</f>
        <v>92.27</v>
      </c>
      <c r="AA6" s="34">
        <f t="shared" si="4"/>
        <v>92.47</v>
      </c>
      <c r="AB6" s="34">
        <f t="shared" si="4"/>
        <v>90.84</v>
      </c>
      <c r="AC6" s="34">
        <f t="shared" si="4"/>
        <v>91.6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545.08000000000004</v>
      </c>
      <c r="BG6" s="34">
        <f t="shared" ref="BG6:BO6" si="7">IF(BG7="",NA(),BG7)</f>
        <v>609.66</v>
      </c>
      <c r="BH6" s="34">
        <f t="shared" si="7"/>
        <v>612.27</v>
      </c>
      <c r="BI6" s="34">
        <f t="shared" si="7"/>
        <v>609.77</v>
      </c>
      <c r="BJ6" s="34">
        <f t="shared" si="7"/>
        <v>594.36</v>
      </c>
      <c r="BK6" s="34">
        <f t="shared" si="7"/>
        <v>885.97</v>
      </c>
      <c r="BL6" s="34">
        <f t="shared" si="7"/>
        <v>854.16</v>
      </c>
      <c r="BM6" s="34">
        <f t="shared" si="7"/>
        <v>848.31</v>
      </c>
      <c r="BN6" s="34">
        <f t="shared" si="7"/>
        <v>774.99</v>
      </c>
      <c r="BO6" s="34">
        <f t="shared" si="7"/>
        <v>799.41</v>
      </c>
      <c r="BP6" s="33" t="str">
        <f>IF(BP7="","",IF(BP7="-","【-】","【"&amp;SUBSTITUTE(TEXT(BP7,"#,##0.00"),"-","△")&amp;"】"))</f>
        <v>【707.33】</v>
      </c>
      <c r="BQ6" s="34">
        <f>IF(BQ7="",NA(),BQ7)</f>
        <v>100</v>
      </c>
      <c r="BR6" s="34">
        <f t="shared" ref="BR6:BZ6" si="8">IF(BR7="",NA(),BR7)</f>
        <v>100</v>
      </c>
      <c r="BS6" s="34">
        <f t="shared" si="8"/>
        <v>100</v>
      </c>
      <c r="BT6" s="34">
        <f t="shared" si="8"/>
        <v>100</v>
      </c>
      <c r="BU6" s="34">
        <f t="shared" si="8"/>
        <v>100</v>
      </c>
      <c r="BV6" s="34">
        <f t="shared" si="8"/>
        <v>89.94</v>
      </c>
      <c r="BW6" s="34">
        <f t="shared" si="8"/>
        <v>93.13</v>
      </c>
      <c r="BX6" s="34">
        <f t="shared" si="8"/>
        <v>94.38</v>
      </c>
      <c r="BY6" s="34">
        <f t="shared" si="8"/>
        <v>96.57</v>
      </c>
      <c r="BZ6" s="34">
        <f t="shared" si="8"/>
        <v>96.54</v>
      </c>
      <c r="CA6" s="33" t="str">
        <f>IF(CA7="","",IF(CA7="-","【-】","【"&amp;SUBSTITUTE(TEXT(CA7,"#,##0.00"),"-","△")&amp;"】"))</f>
        <v>【101.26】</v>
      </c>
      <c r="CB6" s="34">
        <f>IF(CB7="",NA(),CB7)</f>
        <v>154.97</v>
      </c>
      <c r="CC6" s="34">
        <f t="shared" ref="CC6:CK6" si="9">IF(CC7="",NA(),CC7)</f>
        <v>170.14</v>
      </c>
      <c r="CD6" s="34">
        <f t="shared" si="9"/>
        <v>170.68</v>
      </c>
      <c r="CE6" s="34">
        <f t="shared" si="9"/>
        <v>170.94</v>
      </c>
      <c r="CF6" s="34">
        <f t="shared" si="9"/>
        <v>169.5</v>
      </c>
      <c r="CG6" s="34">
        <f t="shared" si="9"/>
        <v>168.57</v>
      </c>
      <c r="CH6" s="34">
        <f t="shared" si="9"/>
        <v>167.97</v>
      </c>
      <c r="CI6" s="34">
        <f t="shared" si="9"/>
        <v>165.45</v>
      </c>
      <c r="CJ6" s="34">
        <f t="shared" si="9"/>
        <v>161.54</v>
      </c>
      <c r="CK6" s="34">
        <f t="shared" si="9"/>
        <v>162.81</v>
      </c>
      <c r="CL6" s="33" t="str">
        <f>IF(CL7="","",IF(CL7="-","【-】","【"&amp;SUBSTITUTE(TEXT(CL7,"#,##0.00"),"-","△")&amp;"】"))</f>
        <v>【136.39】</v>
      </c>
      <c r="CM6" s="34">
        <f>IF(CM7="",NA(),CM7)</f>
        <v>70.45</v>
      </c>
      <c r="CN6" s="34">
        <f t="shared" ref="CN6:CV6" si="10">IF(CN7="",NA(),CN7)</f>
        <v>71.16</v>
      </c>
      <c r="CO6" s="34">
        <f t="shared" si="10"/>
        <v>64.459999999999994</v>
      </c>
      <c r="CP6" s="34">
        <f t="shared" si="10"/>
        <v>60.42</v>
      </c>
      <c r="CQ6" s="34">
        <f t="shared" si="10"/>
        <v>62.72</v>
      </c>
      <c r="CR6" s="34">
        <f t="shared" si="10"/>
        <v>64.12</v>
      </c>
      <c r="CS6" s="34">
        <f t="shared" si="10"/>
        <v>64.87</v>
      </c>
      <c r="CT6" s="34">
        <f t="shared" si="10"/>
        <v>65.62</v>
      </c>
      <c r="CU6" s="34">
        <f t="shared" si="10"/>
        <v>64.67</v>
      </c>
      <c r="CV6" s="34">
        <f t="shared" si="10"/>
        <v>64.959999999999994</v>
      </c>
      <c r="CW6" s="33" t="str">
        <f>IF(CW7="","",IF(CW7="-","【-】","【"&amp;SUBSTITUTE(TEXT(CW7,"#,##0.00"),"-","△")&amp;"】"))</f>
        <v>【60.13】</v>
      </c>
      <c r="CX6" s="34">
        <f>IF(CX7="",NA(),CX7)</f>
        <v>85.58</v>
      </c>
      <c r="CY6" s="34">
        <f t="shared" ref="CY6:DG6" si="11">IF(CY7="",NA(),CY7)</f>
        <v>86.52</v>
      </c>
      <c r="CZ6" s="34">
        <f t="shared" si="11"/>
        <v>88.07</v>
      </c>
      <c r="DA6" s="34">
        <f t="shared" si="11"/>
        <v>88.4</v>
      </c>
      <c r="DB6" s="34">
        <f t="shared" si="11"/>
        <v>88.77</v>
      </c>
      <c r="DC6" s="34">
        <f t="shared" si="11"/>
        <v>90.91</v>
      </c>
      <c r="DD6" s="34">
        <f t="shared" si="11"/>
        <v>91.11</v>
      </c>
      <c r="DE6" s="34">
        <f t="shared" si="11"/>
        <v>91.44</v>
      </c>
      <c r="DF6" s="34">
        <f t="shared" si="11"/>
        <v>91.76</v>
      </c>
      <c r="DG6" s="34">
        <f t="shared" si="11"/>
        <v>92.3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4">
        <f t="shared" ref="EF6:EN6" si="14">IF(EF7="",NA(),EF7)</f>
        <v>0.2</v>
      </c>
      <c r="EG6" s="34">
        <f t="shared" si="14"/>
        <v>0.03</v>
      </c>
      <c r="EH6" s="34">
        <f t="shared" si="14"/>
        <v>0.01</v>
      </c>
      <c r="EI6" s="34">
        <f t="shared" si="14"/>
        <v>0.04</v>
      </c>
      <c r="EJ6" s="34">
        <f t="shared" si="14"/>
        <v>7.0000000000000007E-2</v>
      </c>
      <c r="EK6" s="34">
        <f t="shared" si="14"/>
        <v>0.1</v>
      </c>
      <c r="EL6" s="34">
        <f t="shared" si="14"/>
        <v>0.27</v>
      </c>
      <c r="EM6" s="34">
        <f t="shared" si="14"/>
        <v>0.17</v>
      </c>
      <c r="EN6" s="34">
        <f t="shared" si="14"/>
        <v>0.13</v>
      </c>
      <c r="EO6" s="33" t="str">
        <f>IF(EO7="","",IF(EO7="-","【-】","【"&amp;SUBSTITUTE(TEXT(EO7,"#,##0.00"),"-","△")&amp;"】"))</f>
        <v>【0.23】</v>
      </c>
    </row>
    <row r="7" spans="1:145" s="35" customFormat="1">
      <c r="A7" s="27"/>
      <c r="B7" s="36">
        <v>2017</v>
      </c>
      <c r="C7" s="36">
        <v>102075</v>
      </c>
      <c r="D7" s="36">
        <v>47</v>
      </c>
      <c r="E7" s="36">
        <v>17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48.35</v>
      </c>
      <c r="Q7" s="37">
        <v>69.77</v>
      </c>
      <c r="R7" s="37">
        <v>2910</v>
      </c>
      <c r="S7" s="37">
        <v>76621</v>
      </c>
      <c r="T7" s="37">
        <v>60.97</v>
      </c>
      <c r="U7" s="37">
        <v>1256.7</v>
      </c>
      <c r="V7" s="37">
        <v>36962</v>
      </c>
      <c r="W7" s="37">
        <v>8.59</v>
      </c>
      <c r="X7" s="37">
        <v>4302.91</v>
      </c>
      <c r="Y7" s="37">
        <v>92.73</v>
      </c>
      <c r="Z7" s="37">
        <v>92.27</v>
      </c>
      <c r="AA7" s="37">
        <v>92.47</v>
      </c>
      <c r="AB7" s="37">
        <v>90.84</v>
      </c>
      <c r="AC7" s="37">
        <v>91.6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545.08000000000004</v>
      </c>
      <c r="BG7" s="37">
        <v>609.66</v>
      </c>
      <c r="BH7" s="37">
        <v>612.27</v>
      </c>
      <c r="BI7" s="37">
        <v>609.77</v>
      </c>
      <c r="BJ7" s="37">
        <v>594.36</v>
      </c>
      <c r="BK7" s="37">
        <v>885.97</v>
      </c>
      <c r="BL7" s="37">
        <v>854.16</v>
      </c>
      <c r="BM7" s="37">
        <v>848.31</v>
      </c>
      <c r="BN7" s="37">
        <v>774.99</v>
      </c>
      <c r="BO7" s="37">
        <v>799.41</v>
      </c>
      <c r="BP7" s="37">
        <v>707.33</v>
      </c>
      <c r="BQ7" s="37">
        <v>100</v>
      </c>
      <c r="BR7" s="37">
        <v>100</v>
      </c>
      <c r="BS7" s="37">
        <v>100</v>
      </c>
      <c r="BT7" s="37">
        <v>100</v>
      </c>
      <c r="BU7" s="37">
        <v>100</v>
      </c>
      <c r="BV7" s="37">
        <v>89.94</v>
      </c>
      <c r="BW7" s="37">
        <v>93.13</v>
      </c>
      <c r="BX7" s="37">
        <v>94.38</v>
      </c>
      <c r="BY7" s="37">
        <v>96.57</v>
      </c>
      <c r="BZ7" s="37">
        <v>96.54</v>
      </c>
      <c r="CA7" s="37">
        <v>101.26</v>
      </c>
      <c r="CB7" s="37">
        <v>154.97</v>
      </c>
      <c r="CC7" s="37">
        <v>170.14</v>
      </c>
      <c r="CD7" s="37">
        <v>170.68</v>
      </c>
      <c r="CE7" s="37">
        <v>170.94</v>
      </c>
      <c r="CF7" s="37">
        <v>169.5</v>
      </c>
      <c r="CG7" s="37">
        <v>168.57</v>
      </c>
      <c r="CH7" s="37">
        <v>167.97</v>
      </c>
      <c r="CI7" s="37">
        <v>165.45</v>
      </c>
      <c r="CJ7" s="37">
        <v>161.54</v>
      </c>
      <c r="CK7" s="37">
        <v>162.81</v>
      </c>
      <c r="CL7" s="37">
        <v>136.38999999999999</v>
      </c>
      <c r="CM7" s="37">
        <v>70.45</v>
      </c>
      <c r="CN7" s="37">
        <v>71.16</v>
      </c>
      <c r="CO7" s="37">
        <v>64.459999999999994</v>
      </c>
      <c r="CP7" s="37">
        <v>60.42</v>
      </c>
      <c r="CQ7" s="37">
        <v>62.72</v>
      </c>
      <c r="CR7" s="37">
        <v>64.12</v>
      </c>
      <c r="CS7" s="37">
        <v>64.87</v>
      </c>
      <c r="CT7" s="37">
        <v>65.62</v>
      </c>
      <c r="CU7" s="37">
        <v>64.67</v>
      </c>
      <c r="CV7" s="37">
        <v>64.959999999999994</v>
      </c>
      <c r="CW7" s="37">
        <v>60.13</v>
      </c>
      <c r="CX7" s="37">
        <v>85.58</v>
      </c>
      <c r="CY7" s="37">
        <v>86.52</v>
      </c>
      <c r="CZ7" s="37">
        <v>88.07</v>
      </c>
      <c r="DA7" s="37">
        <v>88.4</v>
      </c>
      <c r="DB7" s="37">
        <v>88.77</v>
      </c>
      <c r="DC7" s="37">
        <v>90.91</v>
      </c>
      <c r="DD7" s="37">
        <v>91.11</v>
      </c>
      <c r="DE7" s="37">
        <v>91.44</v>
      </c>
      <c r="DF7" s="37">
        <v>91.76</v>
      </c>
      <c r="DG7" s="37">
        <v>92.3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0.2</v>
      </c>
      <c r="EG7" s="37">
        <v>0.03</v>
      </c>
      <c r="EH7" s="37">
        <v>0.01</v>
      </c>
      <c r="EI7" s="37">
        <v>0.04</v>
      </c>
      <c r="EJ7" s="37">
        <v>7.0000000000000007E-2</v>
      </c>
      <c r="EK7" s="37">
        <v>0.1</v>
      </c>
      <c r="EL7" s="37">
        <v>0.27</v>
      </c>
      <c r="EM7" s="37">
        <v>0.17</v>
      </c>
      <c r="EN7" s="37">
        <v>0.13</v>
      </c>
      <c r="EO7" s="37">
        <v>0.23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cp:lastModifiedBy> </cp:lastModifiedBy>
  <cp:lastPrinted>2019-02-18T01:56:04Z</cp:lastPrinted>
  <dcterms:created xsi:type="dcterms:W3CDTF">2018-12-03T09:01:16Z</dcterms:created>
  <dcterms:modified xsi:type="dcterms:W3CDTF">2019-02-18T01:56:10Z</dcterms:modified>
  <cp:category/>
</cp:coreProperties>
</file>