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08○渋川市\"/>
    </mc:Choice>
  </mc:AlternateContent>
  <workbookProtection workbookAlgorithmName="SHA-512" workbookHashValue="oPuzwqMZltloMMLQrE+eNRnwZTPmYpHdcYXC188jVG8c/oEzUVRkf9h0Jj6miTmVaTjWdxdTzTJOAZJuU3lKSQ==" workbookSaltValue="zC0avHkLz9yH87SpkSiSS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T10" i="4"/>
  <c r="AL10" i="4"/>
  <c r="W10" i="4"/>
  <c r="P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<sst xmlns="http://schemas.openxmlformats.org/spreadsheetml/2006/main" count="228" uniqueCount="116">
  <si>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</si>
  <si>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</si>
  <si>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</si>
  <si>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</si>
  <si>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</si>
  <si>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</si>
  <si>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</si>
  <si>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</si>
  <si>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</si>
  <si>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</si>
  <si>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</si>
  <si>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</si>
  <si>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</si>
  <si>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</si>
  <si>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</si>
  <si>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</si>
  <si>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</si>
  <si>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</si>
  <si>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</si>
  <si>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</si>
  <si>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</si>
  <si>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</si>
  <si>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</si>
  <si>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</si>
  <si>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</si>
  <si>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</si>
  <si>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</si>
  <si>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</si>
  <si>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</si>
  <si>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</si>
  <si>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</si>
  <si>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</si>
  <si>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</si>
  <si>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</si>
  <si>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</si>
  <si>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</si>
  <si>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</si>
  <si>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</si>
  <si>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</si>
  <si>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</si>
  <si>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</si>
  <si>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</si>
  <si>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</si>
  <si>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</si>
  <si>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</si>
  <si>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</si>
  <si>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</si>
  <si>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</si>
  <si>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</si>
  <si>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</si>
  <si>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</si>
  <si>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</si>
  <si>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</si>
  <si>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</si>
  <si>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</si>
  <si>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</si>
  <si>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</si>
  <si>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</si>
  <si>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</si>
  <si>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</si>
  <si>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</si>
  <si>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</si>
  <si>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</si>
  <si>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</si>
  <si>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</si>
  <si>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</si>
  <si>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</si>
  <si>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</si>
  <si>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</si>
  <si>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</si>
  <si>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</si>
  <si>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</si>
  <si>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</si>
  <si>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</si>
  <si>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</si>
  <si>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</si>
  <si>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</si>
  <si>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</si>
  <si>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</si>
  <si>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</si>
  <si>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</si>
  <si>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</si>
  <si>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</si>
  <si>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</si>
  <si>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</si>
  <si>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</si>
  <si>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</si>
  <si>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</si>
  <si>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</si>
  <si>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</si>
  <si>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</si>
  <si>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</si>
  <si>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</si>
  <si>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</si>
  <si>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</si>
  <si>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</si>
  <si>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</si>
  <si>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</si>
  <si>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</si>
  <si>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</si>
  <si>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</si>
  <si>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</si>
  <si>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</si>
  <si>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</si>
  <si>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</si>
  <si>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</si>
  <si>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</si>
  <si>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</si>
  <si>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</si>
  <si>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</si>
  <si>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</si>
  <si>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</si>
  <si>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</si>
  <si>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
　H26年度から5年連続で下降しており、100％未満であり赤字経営が続いている。
　料金収入は利用者の減少により約6.3%減少（H30/H27）、汚水処理費は維持管理費の増加により約8.1%増加（同）し、一般会計繰入金に依存している。
④企業債残高事業規模比率
　H26年度から5年連続で類似団体平均値の2倍以上で推移している。
　施設整備を推進しているが、地方債現在高は借入の減少により約1.6%減少（H30/H22）、料金収入は利用者は増加しているが、有収水量の減少により約3.8%減少（同）しており、横ばい傾向が続いており、一般会計繰入金に依存している。
⑤経費回収率
　H28年度から下降傾向にあり、類似団体平均値を大幅に下回っている。
　施設整備を推進しているが、料金収入は利用者は増加しているが、有収水量の減少により約3.8%減少（H30/H22）、汚水処理費は維持管理費の増加により約9.3%増加（同）しており、一般会計繰入金に依存している。
⑥汚水処理原価
　H29年度までは130円台で推移していたが、H30年度は150円程度まで上昇した。類似団体平均値は下回って推移している。
　汚水処理費は維持管理費の増加により約9.3%増加（H30/H22）、年間有収水量は約5.5%減少（H30/H22）しており、今後も同額程度での推移が予想される。
⑦施設利用率
H30年度は、H29年度よりも利用者は増加したが、区域内人口の増加が多く、下降した。3年連続で類似団体平均値を下回っている。
施設整備を推進しているが、晴天時一日平均処理水量は、年間有収水量の減少により約30.3%減少（H30/H22）しており、今後も平均値を下回ることが予想される。
⑧水洗化率
　類似団体平均値をH26年度から5年連続で下回っているが、80％台で推移している。
　施設整備を推進していることから、現在水洗便所設置済人口は約7.1%増加（H30/H22)、現在処理杭区内人口は約3.8%増加（同）しており、今後も僅かながら上昇が予想される。
</t>
    <rPh sb="1" eb="4">
      <t>シュウエキテキ</t>
    </rPh>
    <rPh sb="4" eb="6">
      <t>シュウシ</t>
    </rPh>
    <rPh sb="6" eb="8">
      <t>ヒリツ</t>
    </rPh>
    <rPh sb="128" eb="131">
      <t>キギョウサイ</t>
    </rPh>
    <rPh sb="131" eb="133">
      <t>ザンダカ</t>
    </rPh>
    <rPh sb="133" eb="135">
      <t>ジギョウ</t>
    </rPh>
    <rPh sb="135" eb="137">
      <t>キボ</t>
    </rPh>
    <rPh sb="137" eb="139">
      <t>ヒリツ</t>
    </rPh>
    <rPh sb="291" eb="293">
      <t>ケイヒ</t>
    </rPh>
    <rPh sb="293" eb="295">
      <t>カイシュウ</t>
    </rPh>
    <rPh sb="295" eb="296">
      <t>リツ</t>
    </rPh>
    <rPh sb="439" eb="441">
      <t>オスイ</t>
    </rPh>
    <rPh sb="441" eb="443">
      <t>ショリ</t>
    </rPh>
    <rPh sb="443" eb="445">
      <t>ゲンカ</t>
    </rPh>
    <rPh sb="591" eb="593">
      <t>シセツ</t>
    </rPh>
    <rPh sb="593" eb="596">
      <t>リヨウリツ</t>
    </rPh>
    <rPh sb="741" eb="744">
      <t>スイセンカ</t>
    </rPh>
    <rPh sb="744" eb="745">
      <t>リツ</t>
    </rPh>
    <phoneticPr fontId="4"/>
  </si>
  <si>
    <t>　老朽化は喫緊の課題となっていない。</t>
    <phoneticPr fontId="4"/>
  </si>
  <si>
    <t>　昭和34年度に事業着手し、昭和41年度に供用開始した事業で、旧市内において進捗中の事業である。
　生活排水処理施設整備計画策定マニュアル（環境省）によれば、施設の使用実績は、処理場土木構築物は50～70年、処理場機械電気設備は15～35年、管路施設は50～120年程度と記載がある。実際に旧伊香保町の2処理場のうち1処理場（昭和40年度供用開始、55年経過）は更新に着手しており、施設整備費が事業を圧迫していることから、残る1処理場（昭和51年度供用開始、44年経過）の更新も検討が必要である。
　下水道使用料では維持管理費が賄えていないことから、早晩、改定が必要な時期となっている。
　少子高齢化、人口減少、高齢単身世帯の増加により、区域見直し以外の接続数の増加は見込めないことから、新興住宅地区などの区域見直し必要である。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</si>
</sst>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AA-4576-812A-19E928210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84472"/>
        <c:axId val="17548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0.09</c:v>
                </c:pt>
                <c:pt idx="2">
                  <c:v>0.19</c:v>
                </c:pt>
                <c:pt idx="3">
                  <c:v>0.23</c:v>
                </c:pt>
                <c:pt idx="4">
                  <c:v>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AA-4576-812A-19E928210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84472"/>
        <c:axId val="175486904"/>
      </c:lineChart>
      <c:dateAx>
        <c:axId val="17548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486904"/>
        <c:crosses val="autoZero"/>
        <c:auto val="1"/>
        <c:lblOffset val="100"/>
        <c:baseTimeUnit val="years"/>
      </c:dateAx>
      <c:valAx>
        <c:axId val="17548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48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73.8</c:v>
                </c:pt>
                <c:pt idx="1">
                  <c:v>73.62</c:v>
                </c:pt>
                <c:pt idx="2">
                  <c:v>56.81</c:v>
                </c:pt>
                <c:pt idx="3">
                  <c:v>54.79</c:v>
                </c:pt>
                <c:pt idx="4">
                  <c:v>52.48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8-44B3-B8F0-86B509CCF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77536"/>
        <c:axId val="17605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64.23</c:v>
                </c:pt>
                <c:pt idx="1">
                  <c:v>59.4</c:v>
                </c:pt>
                <c:pt idx="2">
                  <c:v>59.35</c:v>
                </c:pt>
                <c:pt idx="3">
                  <c:v>58.4</c:v>
                </c:pt>
                <c:pt idx="4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B8-44B3-B8F0-86B509CCF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77536"/>
        <c:axId val="176058160"/>
      </c:lineChart>
      <c:dateAx>
        <c:axId val="17587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58160"/>
        <c:crosses val="autoZero"/>
        <c:auto val="1"/>
        <c:lblOffset val="100"/>
        <c:baseTimeUnit val="years"/>
      </c:dateAx>
      <c:valAx>
        <c:axId val="17605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80.61</c:v>
                </c:pt>
                <c:pt idx="1">
                  <c:v>80.44</c:v>
                </c:pt>
                <c:pt idx="2">
                  <c:v>81.180000000000007</c:v>
                </c:pt>
                <c:pt idx="3">
                  <c:v>80.260000000000005</c:v>
                </c:pt>
                <c:pt idx="4">
                  <c:v>80.569999999999993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F-4D9B-BF6B-414B16E4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59336"/>
        <c:axId val="17605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90.22</c:v>
                </c:pt>
                <c:pt idx="1">
                  <c:v>89.81</c:v>
                </c:pt>
                <c:pt idx="2">
                  <c:v>89.88</c:v>
                </c:pt>
                <c:pt idx="3">
                  <c:v>89.68</c:v>
                </c:pt>
                <c:pt idx="4">
                  <c:v>89.79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2F-4D9B-BF6B-414B16E4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59336"/>
        <c:axId val="176059728"/>
      </c:lineChart>
      <c:dateAx>
        <c:axId val="176059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59728"/>
        <c:crosses val="autoZero"/>
        <c:auto val="1"/>
        <c:lblOffset val="100"/>
        <c:baseTimeUnit val="years"/>
      </c:dateAx>
      <c:valAx>
        <c:axId val="17605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59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53.44</c:v>
                </c:pt>
                <c:pt idx="2">
                  <c:v>51.82</c:v>
                </c:pt>
                <c:pt idx="3">
                  <c:v>49.97</c:v>
                </c:pt>
                <c:pt idx="4">
                  <c:v>48.86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77-47A1-9737-D927239A7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31928"/>
        <c:axId val="17553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7-47A1-9737-D927239A7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31928"/>
        <c:axId val="175534360"/>
      </c:lineChart>
      <c:dateAx>
        <c:axId val="17553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34360"/>
        <c:crosses val="autoZero"/>
        <c:auto val="1"/>
        <c:lblOffset val="100"/>
        <c:baseTimeUnit val="years"/>
      </c:dateAx>
      <c:valAx>
        <c:axId val="17553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3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9-45C7-9740-B1948731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16464"/>
        <c:axId val="17551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19-45C7-9740-B1948731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6464"/>
        <c:axId val="175516848"/>
      </c:lineChart>
      <c:dateAx>
        <c:axId val="17551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16848"/>
        <c:crosses val="autoZero"/>
        <c:auto val="1"/>
        <c:lblOffset val="100"/>
        <c:baseTimeUnit val="years"/>
      </c:dateAx>
      <c:valAx>
        <c:axId val="17551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1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55-4FDE-99D8-2A453377C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1240"/>
        <c:axId val="17564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55-4FDE-99D8-2A453377C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41240"/>
        <c:axId val="175641624"/>
      </c:lineChart>
      <c:dateAx>
        <c:axId val="175641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641624"/>
        <c:crosses val="autoZero"/>
        <c:auto val="1"/>
        <c:lblOffset val="100"/>
        <c:baseTimeUnit val="years"/>
      </c:dateAx>
      <c:valAx>
        <c:axId val="17564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641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BD-4475-B96E-F24FD1DFB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91208"/>
        <c:axId val="17570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BD-4475-B96E-F24FD1DFB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1208"/>
        <c:axId val="175707912"/>
      </c:lineChart>
      <c:dateAx>
        <c:axId val="17439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07912"/>
        <c:crosses val="autoZero"/>
        <c:auto val="1"/>
        <c:lblOffset val="100"/>
        <c:baseTimeUnit val="years"/>
      </c:dateAx>
      <c:valAx>
        <c:axId val="17570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9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12-47DE-BDAB-C5F762374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09088"/>
        <c:axId val="17570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12-47DE-BDAB-C5F762374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09088"/>
        <c:axId val="175709480"/>
      </c:lineChart>
      <c:dateAx>
        <c:axId val="17570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09480"/>
        <c:crosses val="autoZero"/>
        <c:auto val="1"/>
        <c:lblOffset val="100"/>
        <c:baseTimeUnit val="years"/>
      </c:dateAx>
      <c:valAx>
        <c:axId val="17570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0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1658.51</c:v>
                </c:pt>
                <c:pt idx="1">
                  <c:v>1670.85</c:v>
                </c:pt>
                <c:pt idx="2">
                  <c:v>1746.77</c:v>
                </c:pt>
                <c:pt idx="3">
                  <c:v>1821.37</c:v>
                </c:pt>
                <c:pt idx="4">
                  <c:v>1818.05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95-499C-88B4-0E21E1225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10656"/>
        <c:axId val="175711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721.06</c:v>
                </c:pt>
                <c:pt idx="1">
                  <c:v>862.87</c:v>
                </c:pt>
                <c:pt idx="2">
                  <c:v>716.96</c:v>
                </c:pt>
                <c:pt idx="3">
                  <c:v>799.11</c:v>
                </c:pt>
                <c:pt idx="4">
                  <c:v>768.62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95-499C-88B4-0E21E1225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10656"/>
        <c:axId val="175711048"/>
      </c:lineChart>
      <c:dateAx>
        <c:axId val="17571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11048"/>
        <c:crosses val="autoZero"/>
        <c:auto val="1"/>
        <c:lblOffset val="100"/>
        <c:baseTimeUnit val="years"/>
      </c:dateAx>
      <c:valAx>
        <c:axId val="175711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1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57.25</c:v>
                </c:pt>
                <c:pt idx="1">
                  <c:v>58.16</c:v>
                </c:pt>
                <c:pt idx="2">
                  <c:v>55.16</c:v>
                </c:pt>
                <c:pt idx="3">
                  <c:v>56.11</c:v>
                </c:pt>
                <c:pt idx="4">
                  <c:v>50.44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9-4DB9-A1EF-FEF3D4674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74400"/>
        <c:axId val="17587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85.39</c:v>
                </c:pt>
                <c:pt idx="2">
                  <c:v>88.09</c:v>
                </c:pt>
                <c:pt idx="3">
                  <c:v>87.69</c:v>
                </c:pt>
                <c:pt idx="4">
                  <c:v>88.06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59-4DB9-A1EF-FEF3D4674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74400"/>
        <c:axId val="175874792"/>
      </c:lineChart>
      <c:dateAx>
        <c:axId val="17587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74792"/>
        <c:crosses val="autoZero"/>
        <c:auto val="1"/>
        <c:lblOffset val="100"/>
        <c:baseTimeUnit val="years"/>
      </c:dateAx>
      <c:valAx>
        <c:axId val="17587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7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135.51</c:v>
                </c:pt>
                <c:pt idx="1">
                  <c:v>132.94999999999999</c:v>
                </c:pt>
                <c:pt idx="2">
                  <c:v>136.78</c:v>
                </c:pt>
                <c:pt idx="3">
                  <c:v>132.94</c:v>
                </c:pt>
                <c:pt idx="4">
                  <c:v>149.02000000000001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4B-4954-87F6-61093D86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75968"/>
        <c:axId val="17587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188.14</c:v>
                </c:pt>
                <c:pt idx="1">
                  <c:v>188.79</c:v>
                </c:pt>
                <c:pt idx="2">
                  <c:v>181.8</c:v>
                </c:pt>
                <c:pt idx="3">
                  <c:v>180.07</c:v>
                </c:pt>
                <c:pt idx="4">
                  <c:v>179.32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4B-4954-87F6-61093D86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75968"/>
        <c:axId val="175876360"/>
      </c:lineChart>
      <c:dateAx>
        <c:axId val="1758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76360"/>
        <c:crosses val="autoZero"/>
        <c:auto val="1"/>
        <c:lblOffset val="100"/>
        <c:baseTimeUnit val="years"/>
      </c:dateAx>
      <c:valAx>
        <c:axId val="17587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55" zoomScaleNormal="100" zoomScaleSheetLayoutView="5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群馬県　渋川市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77838</v>
      </c>
      <c r="AM8" s="50"/>
      <c r="AN8" s="50"/>
      <c r="AO8" s="50"/>
      <c r="AP8" s="50"/>
      <c r="AQ8" s="50"/>
      <c r="AR8" s="50"/>
      <c r="AS8" s="50"/>
      <c r="AT8" s="45">
        <f>データ!T6</f>
        <v>240.27</v>
      </c>
      <c r="AU8" s="45"/>
      <c r="AV8" s="45"/>
      <c r="AW8" s="45"/>
      <c r="AX8" s="45"/>
      <c r="AY8" s="45"/>
      <c r="AZ8" s="45"/>
      <c r="BA8" s="45"/>
      <c r="BB8" s="45">
        <f>データ!U6</f>
        <v>323.95999999999998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30.5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1976</v>
      </c>
      <c r="AE10" s="50"/>
      <c r="AF10" s="50"/>
      <c r="AG10" s="50"/>
      <c r="AH10" s="50"/>
      <c r="AI10" s="50"/>
      <c r="AJ10" s="50"/>
      <c r="AK10" s="2"/>
      <c r="AL10" s="50">
        <f>データ!V6</f>
        <v>23633</v>
      </c>
      <c r="AM10" s="50"/>
      <c r="AN10" s="50"/>
      <c r="AO10" s="50"/>
      <c r="AP10" s="50"/>
      <c r="AQ10" s="50"/>
      <c r="AR10" s="50"/>
      <c r="AS10" s="50"/>
      <c r="AT10" s="45">
        <f>データ!W6</f>
        <v>8.44</v>
      </c>
      <c r="AU10" s="45"/>
      <c r="AV10" s="45"/>
      <c r="AW10" s="45"/>
      <c r="AX10" s="45"/>
      <c r="AY10" s="45"/>
      <c r="AZ10" s="45"/>
      <c r="BA10" s="45"/>
      <c r="BB10" s="45">
        <f>データ!X6</f>
        <v>2800.12</v>
      </c>
      <c r="BC10" s="45"/>
      <c r="BD10" s="45"/>
      <c r="BE10" s="45"/>
      <c r="BF10" s="45"/>
      <c r="BG10" s="45"/>
      <c r="BH10" s="45"/>
      <c r="BI10" s="45"/>
      <c r="BJ10" s="2"/>
      <c r="BK10" s="2"/>
      <c r="BL10" s="62" t="s">
        <v>22</v>
      </c>
      <c r="BM10" s="6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56" t="s">
        <v>26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113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27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3" t="s">
        <v>114</v>
      </c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3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3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3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3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3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3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3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3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3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3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3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3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5"/>
    </row>
    <row r="60" spans="1:78" ht="13.5" customHeight="1" x14ac:dyDescent="0.15">
      <c r="A60" s="2"/>
      <c r="B60" s="53" t="s">
        <v>28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83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83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3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6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29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3" t="s">
        <v>115</v>
      </c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3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3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3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3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3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3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3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3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3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3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3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3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3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3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3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45</v>
      </c>
      <c r="N86" s="26" t="s">
        <v>46</v>
      </c>
      <c r="O86" s="26" t="str">
        <f>データ!EO6</f>
        <v>【0.23】</v>
      </c>
    </row>
  </sheetData>
  <sheetProtection algorithmName="SHA-512" hashValue="8A1dbX2aEKvLl/dJgmMc4+ySFmoYQKBOaLcC4MG62XzFQGnK75/SbBGPpW8c+t1yvEr8N6gWS0snQF47pkMYgw==" saltValue="xvXTlzyqC8dTe2wCib6hA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6" t="s">
        <v>56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2018</v>
      </c>
      <c r="C6" s="33">
        <f t="shared" ref="C6:X6" si="3">C7</f>
        <v>102083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30.5</v>
      </c>
      <c r="Q6" s="34">
        <f t="shared" si="3"/>
        <v>100</v>
      </c>
      <c r="R6" s="34">
        <f t="shared" si="3"/>
        <v>1976</v>
      </c>
      <c r="S6" s="34">
        <f t="shared" si="3"/>
        <v>77838</v>
      </c>
      <c r="T6" s="34">
        <f t="shared" si="3"/>
        <v>240.27</v>
      </c>
      <c r="U6" s="34">
        <f t="shared" si="3"/>
        <v>323.95999999999998</v>
      </c>
      <c r="V6" s="34">
        <f t="shared" si="3"/>
        <v>23633</v>
      </c>
      <c r="W6" s="34">
        <f t="shared" si="3"/>
        <v>8.44</v>
      </c>
      <c r="X6" s="34">
        <f t="shared" si="3"/>
        <v>2800.12</v>
      </c>
      <c r="Y6" s="35">
        <f>IF(Y7="",NA(),Y7)</f>
        <v>55.77</v>
      </c>
      <c r="Z6" s="35">
        <f t="shared" ref="Z6:AH6" si="4">IF(Z7="",NA(),Z7)</f>
        <v>53.44</v>
      </c>
      <c r="AA6" s="35">
        <f t="shared" si="4"/>
        <v>51.82</v>
      </c>
      <c r="AB6" s="35">
        <f t="shared" si="4"/>
        <v>49.97</v>
      </c>
      <c r="AC6" s="35">
        <f t="shared" si="4"/>
        <v>48.86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1658.51</v>
      </c>
      <c r="BG6" s="35">
        <f t="shared" ref="BG6:BO6" si="7">IF(BG7="",NA(),BG7)</f>
        <v>1670.85</v>
      </c>
      <c r="BH6" s="35">
        <f t="shared" si="7"/>
        <v>1746.77</v>
      </c>
      <c r="BI6" s="35">
        <f t="shared" si="7"/>
        <v>1821.37</v>
      </c>
      <c r="BJ6" s="35">
        <f t="shared" si="7"/>
        <v>1818.05</v>
      </c>
      <c r="BK6" s="35">
        <f t="shared" si="7"/>
        <v>721.06</v>
      </c>
      <c r="BL6" s="35">
        <f t="shared" si="7"/>
        <v>862.87</v>
      </c>
      <c r="BM6" s="35">
        <f t="shared" si="7"/>
        <v>716.96</v>
      </c>
      <c r="BN6" s="35">
        <f t="shared" si="7"/>
        <v>799.11</v>
      </c>
      <c r="BO6" s="35">
        <f t="shared" si="7"/>
        <v>768.62</v>
      </c>
      <c r="BP6" s="34" t="str">
        <f>IF(BP7="","",IF(BP7="-","【-】","【"&amp;SUBSTITUTE(TEXT(BP7,"#,##0.00"),"-","△")&amp;"】"))</f>
        <v>【682.78】</v>
      </c>
      <c r="BQ6" s="35">
        <f>IF(BQ7="",NA(),BQ7)</f>
        <v>57.25</v>
      </c>
      <c r="BR6" s="35">
        <f t="shared" ref="BR6:BZ6" si="8">IF(BR7="",NA(),BR7)</f>
        <v>58.16</v>
      </c>
      <c r="BS6" s="35">
        <f t="shared" si="8"/>
        <v>55.16</v>
      </c>
      <c r="BT6" s="35">
        <f t="shared" si="8"/>
        <v>56.11</v>
      </c>
      <c r="BU6" s="35">
        <f t="shared" si="8"/>
        <v>50.44</v>
      </c>
      <c r="BV6" s="35">
        <f t="shared" si="8"/>
        <v>84.86</v>
      </c>
      <c r="BW6" s="35">
        <f t="shared" si="8"/>
        <v>85.39</v>
      </c>
      <c r="BX6" s="35">
        <f t="shared" si="8"/>
        <v>88.09</v>
      </c>
      <c r="BY6" s="35">
        <f t="shared" si="8"/>
        <v>87.69</v>
      </c>
      <c r="BZ6" s="35">
        <f t="shared" si="8"/>
        <v>88.06</v>
      </c>
      <c r="CA6" s="34" t="str">
        <f>IF(CA7="","",IF(CA7="-","【-】","【"&amp;SUBSTITUTE(TEXT(CA7,"#,##0.00"),"-","△")&amp;"】"))</f>
        <v>【100.91】</v>
      </c>
      <c r="CB6" s="35">
        <f>IF(CB7="",NA(),CB7)</f>
        <v>135.51</v>
      </c>
      <c r="CC6" s="35">
        <f t="shared" ref="CC6:CK6" si="9">IF(CC7="",NA(),CC7)</f>
        <v>132.94999999999999</v>
      </c>
      <c r="CD6" s="35">
        <f t="shared" si="9"/>
        <v>136.78</v>
      </c>
      <c r="CE6" s="35">
        <f t="shared" si="9"/>
        <v>132.94</v>
      </c>
      <c r="CF6" s="35">
        <f t="shared" si="9"/>
        <v>149.02000000000001</v>
      </c>
      <c r="CG6" s="35">
        <f t="shared" si="9"/>
        <v>188.14</v>
      </c>
      <c r="CH6" s="35">
        <f t="shared" si="9"/>
        <v>188.79</v>
      </c>
      <c r="CI6" s="35">
        <f t="shared" si="9"/>
        <v>181.8</v>
      </c>
      <c r="CJ6" s="35">
        <f t="shared" si="9"/>
        <v>180.07</v>
      </c>
      <c r="CK6" s="35">
        <f t="shared" si="9"/>
        <v>179.32</v>
      </c>
      <c r="CL6" s="34" t="str">
        <f>IF(CL7="","",IF(CL7="-","【-】","【"&amp;SUBSTITUTE(TEXT(CL7,"#,##0.00"),"-","△")&amp;"】"))</f>
        <v>【136.86】</v>
      </c>
      <c r="CM6" s="35">
        <f>IF(CM7="",NA(),CM7)</f>
        <v>73.8</v>
      </c>
      <c r="CN6" s="35">
        <f t="shared" ref="CN6:CV6" si="10">IF(CN7="",NA(),CN7)</f>
        <v>73.62</v>
      </c>
      <c r="CO6" s="35">
        <f t="shared" si="10"/>
        <v>56.81</v>
      </c>
      <c r="CP6" s="35">
        <f t="shared" si="10"/>
        <v>54.79</v>
      </c>
      <c r="CQ6" s="35">
        <f t="shared" si="10"/>
        <v>52.48</v>
      </c>
      <c r="CR6" s="35">
        <f t="shared" si="10"/>
        <v>64.23</v>
      </c>
      <c r="CS6" s="35">
        <f t="shared" si="10"/>
        <v>59.4</v>
      </c>
      <c r="CT6" s="35">
        <f t="shared" si="10"/>
        <v>59.35</v>
      </c>
      <c r="CU6" s="35">
        <f t="shared" si="10"/>
        <v>58.4</v>
      </c>
      <c r="CV6" s="35">
        <f t="shared" si="10"/>
        <v>58</v>
      </c>
      <c r="CW6" s="34" t="str">
        <f>IF(CW7="","",IF(CW7="-","【-】","【"&amp;SUBSTITUTE(TEXT(CW7,"#,##0.00"),"-","△")&amp;"】"))</f>
        <v>【58.98】</v>
      </c>
      <c r="CX6" s="35">
        <f>IF(CX7="",NA(),CX7)</f>
        <v>80.61</v>
      </c>
      <c r="CY6" s="35">
        <f t="shared" ref="CY6:DG6" si="11">IF(CY7="",NA(),CY7)</f>
        <v>80.44</v>
      </c>
      <c r="CZ6" s="35">
        <f t="shared" si="11"/>
        <v>81.180000000000007</v>
      </c>
      <c r="DA6" s="35">
        <f t="shared" si="11"/>
        <v>80.260000000000005</v>
      </c>
      <c r="DB6" s="35">
        <f t="shared" si="11"/>
        <v>80.569999999999993</v>
      </c>
      <c r="DC6" s="35">
        <f t="shared" si="11"/>
        <v>90.22</v>
      </c>
      <c r="DD6" s="35">
        <f t="shared" si="11"/>
        <v>89.81</v>
      </c>
      <c r="DE6" s="35">
        <f t="shared" si="11"/>
        <v>89.88</v>
      </c>
      <c r="DF6" s="35">
        <f t="shared" si="11"/>
        <v>89.68</v>
      </c>
      <c r="DG6" s="35">
        <f t="shared" si="11"/>
        <v>89.79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0.04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0.09</v>
      </c>
      <c r="EL6" s="35">
        <f t="shared" si="14"/>
        <v>0.19</v>
      </c>
      <c r="EM6" s="35">
        <f t="shared" si="14"/>
        <v>0.23</v>
      </c>
      <c r="EN6" s="35">
        <f t="shared" si="14"/>
        <v>0.21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102083</v>
      </c>
      <c r="D7" s="37">
        <v>47</v>
      </c>
      <c r="E7" s="37">
        <v>17</v>
      </c>
      <c r="F7" s="37">
        <v>1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30.5</v>
      </c>
      <c r="Q7" s="38">
        <v>100</v>
      </c>
      <c r="R7" s="38">
        <v>1976</v>
      </c>
      <c r="S7" s="38">
        <v>77838</v>
      </c>
      <c r="T7" s="38">
        <v>240.27</v>
      </c>
      <c r="U7" s="38">
        <v>323.95999999999998</v>
      </c>
      <c r="V7" s="38">
        <v>23633</v>
      </c>
      <c r="W7" s="38">
        <v>8.44</v>
      </c>
      <c r="X7" s="38">
        <v>2800.12</v>
      </c>
      <c r="Y7" s="38">
        <v>55.77</v>
      </c>
      <c r="Z7" s="38">
        <v>53.44</v>
      </c>
      <c r="AA7" s="38">
        <v>51.82</v>
      </c>
      <c r="AB7" s="38">
        <v>49.97</v>
      </c>
      <c r="AC7" s="38">
        <v>48.86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1658.51</v>
      </c>
      <c r="BG7" s="38">
        <v>1670.85</v>
      </c>
      <c r="BH7" s="38">
        <v>1746.77</v>
      </c>
      <c r="BI7" s="38">
        <v>1821.37</v>
      </c>
      <c r="BJ7" s="38">
        <v>1818.05</v>
      </c>
      <c r="BK7" s="38">
        <v>721.06</v>
      </c>
      <c r="BL7" s="38">
        <v>862.87</v>
      </c>
      <c r="BM7" s="38">
        <v>716.96</v>
      </c>
      <c r="BN7" s="38">
        <v>799.11</v>
      </c>
      <c r="BO7" s="38">
        <v>768.62</v>
      </c>
      <c r="BP7" s="38">
        <v>682.78</v>
      </c>
      <c r="BQ7" s="38">
        <v>57.25</v>
      </c>
      <c r="BR7" s="38">
        <v>58.16</v>
      </c>
      <c r="BS7" s="38">
        <v>55.16</v>
      </c>
      <c r="BT7" s="38">
        <v>56.11</v>
      </c>
      <c r="BU7" s="38">
        <v>50.44</v>
      </c>
      <c r="BV7" s="38">
        <v>84.86</v>
      </c>
      <c r="BW7" s="38">
        <v>85.39</v>
      </c>
      <c r="BX7" s="38">
        <v>88.09</v>
      </c>
      <c r="BY7" s="38">
        <v>87.69</v>
      </c>
      <c r="BZ7" s="38">
        <v>88.06</v>
      </c>
      <c r="CA7" s="38">
        <v>100.91</v>
      </c>
      <c r="CB7" s="38">
        <v>135.51</v>
      </c>
      <c r="CC7" s="38">
        <v>132.94999999999999</v>
      </c>
      <c r="CD7" s="38">
        <v>136.78</v>
      </c>
      <c r="CE7" s="38">
        <v>132.94</v>
      </c>
      <c r="CF7" s="38">
        <v>149.02000000000001</v>
      </c>
      <c r="CG7" s="38">
        <v>188.14</v>
      </c>
      <c r="CH7" s="38">
        <v>188.79</v>
      </c>
      <c r="CI7" s="38">
        <v>181.8</v>
      </c>
      <c r="CJ7" s="38">
        <v>180.07</v>
      </c>
      <c r="CK7" s="38">
        <v>179.32</v>
      </c>
      <c r="CL7" s="38">
        <v>136.86000000000001</v>
      </c>
      <c r="CM7" s="38">
        <v>73.8</v>
      </c>
      <c r="CN7" s="38">
        <v>73.62</v>
      </c>
      <c r="CO7" s="38">
        <v>56.81</v>
      </c>
      <c r="CP7" s="38">
        <v>54.79</v>
      </c>
      <c r="CQ7" s="38">
        <v>52.48</v>
      </c>
      <c r="CR7" s="38">
        <v>64.23</v>
      </c>
      <c r="CS7" s="38">
        <v>59.4</v>
      </c>
      <c r="CT7" s="38">
        <v>59.35</v>
      </c>
      <c r="CU7" s="38">
        <v>58.4</v>
      </c>
      <c r="CV7" s="38">
        <v>58</v>
      </c>
      <c r="CW7" s="38">
        <v>58.98</v>
      </c>
      <c r="CX7" s="38">
        <v>80.61</v>
      </c>
      <c r="CY7" s="38">
        <v>80.44</v>
      </c>
      <c r="CZ7" s="38">
        <v>81.180000000000007</v>
      </c>
      <c r="DA7" s="38">
        <v>80.260000000000005</v>
      </c>
      <c r="DB7" s="38">
        <v>80.569999999999993</v>
      </c>
      <c r="DC7" s="38">
        <v>90.22</v>
      </c>
      <c r="DD7" s="38">
        <v>89.81</v>
      </c>
      <c r="DE7" s="38">
        <v>89.88</v>
      </c>
      <c r="DF7" s="38">
        <v>89.68</v>
      </c>
      <c r="DG7" s="38">
        <v>89.79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0.04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0.09</v>
      </c>
      <c r="EL7" s="38">
        <v>0.19</v>
      </c>
      <c r="EM7" s="38">
        <v>0.23</v>
      </c>
      <c r="EN7" s="38">
        <v>0.21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2020-02-10T10:20:24Z</cp:lastPrinted>
  <dcterms:created xsi:type="dcterms:W3CDTF">2019-12-05T05:02:28Z</dcterms:created>
  <dcterms:modified xsi:type="dcterms:W3CDTF">2020-02-12T02:17:30Z</dcterms:modified>
  <cp:category/>
</cp:coreProperties>
</file>