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s220dc7a\地方債係（ls220d）\210-公営企業決算調査\02公営企業決算（法適用・全体とりまとめ）\H31(H30調査)\50_経営比較分析表\03 各団体回答\12○みどり市\"/>
    </mc:Choice>
  </mc:AlternateContent>
  <workbookProtection workbookAlgorithmName="SHA-512" workbookHashValue="KOrtDdbsVvnoNtmis9jMq+8FGcaIDhedZifDxqCPaSt4JL4Rjq+/UbKRVIUp5nUFNEuWfbNh7YasN5zMVF4slg==" workbookSaltValue="0RNILIfdu+fhRduWAK9EVQ==" workbookSpinCount="100000" lockStructure="1"/>
  <bookViews>
    <workbookView xWindow="0" yWindow="0" windowWidth="20490" windowHeight="775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BB10" i="4"/>
  <c r="AT10" i="4"/>
  <c r="AL10" i="4"/>
  <c r="AD10" i="4"/>
  <c r="W10" i="4"/>
  <c r="P10" i="4"/>
  <c r="I10" i="4"/>
  <c r="B10" i="4"/>
  <c r="BB8" i="4"/>
  <c r="AT8" i="4"/>
  <c r="AL8" i="4"/>
  <c r="W8" i="4"/>
  <c r="P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<sst xmlns="http://schemas.openxmlformats.org/spreadsheetml/2006/main" count="233" uniqueCount="112">
  <si>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</si>
  <si>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</si>
  <si>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</si>
  <si>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</si>
  <si>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</si>
  <si>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</si>
  <si>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</si>
  <si>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</si>
  <si>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</si>
  <si>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</si>
  <si>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</si>
  <si>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</si>
  <si>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</si>
  <si>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</si>
  <si>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</si>
  <si>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</si>
  <si>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</si>
  <si>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</si>
  <si>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</si>
  <si>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</si>
  <si>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</si>
  <si>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</si>
  <si>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</si>
  <si>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</si>
  <si>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</si>
  <si>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</si>
  <si>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</si>
  <si>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</si>
  <si>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</si>
  <si>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</si>
  <si>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</si>
  <si>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</si>
  <si>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</si>
  <si>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</si>
  <si>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</si>
  <si>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</si>
  <si>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</si>
  <si>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</si>
  <si>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</si>
  <si>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</si>
  <si>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</si>
  <si>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</si>
  <si>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</si>
  <si>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</si>
  <si>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</si>
  <si>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</si>
  <si>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</si>
  <si>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</si>
  <si>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</si>
  <si>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</si>
  <si>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</si>
  <si>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</si>
  <si>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</si>
  <si>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</si>
  <si>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</si>
  <si>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</si>
  <si>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</si>
  <si>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</si>
  <si>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</si>
  <si>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</si>
  <si>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</si>
  <si>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</si>
  <si>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</si>
  <si>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</si>
  <si>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</si>
  <si>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</si>
  <si>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</si>
  <si>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</si>
  <si>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</si>
  <si>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</si>
  <si>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</si>
  <si>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</si>
  <si>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</si>
  <si>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</si>
  <si>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</si>
  <si>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</si>
  <si>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</si>
  <si>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</si>
  <si>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</si>
  <si>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</si>
  <si>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</si>
  <si>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</si>
  <si>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</si>
  <si>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</si>
  <si>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</si>
  <si>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</si>
  <si>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</si>
  <si>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</si>
  <si>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</si>
  <si>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</si>
  <si>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</si>
  <si>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</si>
  <si>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</si>
  <si>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</si>
  <si>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</si>
  <si>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</si>
  <si>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みどり市</t>
  </si>
  <si>
    <t>法非適用</t>
  </si>
  <si>
    <t>下水道事業</t>
  </si>
  <si>
    <t>公共下水道</t>
  </si>
  <si>
    <t>Cc2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</si>
  <si>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</si>
  <si>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</si>
  <si>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</si>
  <si>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</si>
  <si>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</si>
  <si>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</si>
  <si>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</si>
  <si>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</si>
  <si>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建設事業を開始してから28年が経過したところですので、まだ管渠の改修が必要な状況がほとんどありません。今後も老朽化の状況を見ながら、適切に維持管理を行っていきたいと考えています。</t>
    <rPh sb="0" eb="2">
      <t>ケンセツ</t>
    </rPh>
    <rPh sb="2" eb="4">
      <t>ジギョウ</t>
    </rPh>
    <rPh sb="5" eb="7">
      <t>カイシ</t>
    </rPh>
    <rPh sb="13" eb="14">
      <t>ネン</t>
    </rPh>
    <rPh sb="15" eb="17">
      <t>ケイカ</t>
    </rPh>
    <rPh sb="29" eb="31">
      <t>カンキョ</t>
    </rPh>
    <rPh sb="32" eb="34">
      <t>カイシュウ</t>
    </rPh>
    <rPh sb="35" eb="37">
      <t>ヒツヨウ</t>
    </rPh>
    <rPh sb="38" eb="40">
      <t>ジョウキョウ</t>
    </rPh>
    <rPh sb="51" eb="53">
      <t>コンゴ</t>
    </rPh>
    <rPh sb="54" eb="57">
      <t>ロウキュウカ</t>
    </rPh>
    <rPh sb="58" eb="60">
      <t>ジョウキョウ</t>
    </rPh>
    <rPh sb="61" eb="62">
      <t>ミ</t>
    </rPh>
    <rPh sb="66" eb="68">
      <t>テキセツ</t>
    </rPh>
    <rPh sb="69" eb="71">
      <t>イジ</t>
    </rPh>
    <rPh sb="71" eb="73">
      <t>カンリ</t>
    </rPh>
    <rPh sb="74" eb="75">
      <t>オコナ</t>
    </rPh>
    <rPh sb="82" eb="83">
      <t>カンガ</t>
    </rPh>
    <phoneticPr fontId="4"/>
  </si>
  <si>
    <t>本市の公共下水道事業は流域下水道処理区域のため、処理場の自主管理はありません。しかし、管渠埋設に係る建設事業も大きな事業費を投じるため、経済効果や投資効果を考慮しながら、全体計画を検討し、実施しています。今後も使用料収入増加のために水洗化率の向上に努め、維持管理費等の経費を節減し、更なる経営改善に努める必要があります。</t>
    <rPh sb="0" eb="2">
      <t>ホンシ</t>
    </rPh>
    <rPh sb="3" eb="5">
      <t>コウキョウ</t>
    </rPh>
    <rPh sb="5" eb="8">
      <t>ゲスイドウ</t>
    </rPh>
    <rPh sb="8" eb="10">
      <t>ジギョウ</t>
    </rPh>
    <rPh sb="11" eb="13">
      <t>リュウイキ</t>
    </rPh>
    <rPh sb="13" eb="16">
      <t>ゲスイドウ</t>
    </rPh>
    <rPh sb="16" eb="18">
      <t>ショリ</t>
    </rPh>
    <rPh sb="18" eb="20">
      <t>クイキ</t>
    </rPh>
    <rPh sb="24" eb="27">
      <t>ショリジョウ</t>
    </rPh>
    <rPh sb="28" eb="30">
      <t>ジシュ</t>
    </rPh>
    <rPh sb="30" eb="32">
      <t>カンリ</t>
    </rPh>
    <rPh sb="43" eb="47">
      <t>カンキョマイセツ</t>
    </rPh>
    <rPh sb="48" eb="49">
      <t>カカ</t>
    </rPh>
    <rPh sb="50" eb="52">
      <t>ケンセツ</t>
    </rPh>
    <rPh sb="52" eb="54">
      <t>ジギョウ</t>
    </rPh>
    <rPh sb="55" eb="56">
      <t>オオ</t>
    </rPh>
    <rPh sb="58" eb="61">
      <t>ジギョウヒ</t>
    </rPh>
    <rPh sb="62" eb="63">
      <t>トウ</t>
    </rPh>
    <rPh sb="68" eb="70">
      <t>ケイザイ</t>
    </rPh>
    <rPh sb="70" eb="72">
      <t>コウカ</t>
    </rPh>
    <rPh sb="73" eb="75">
      <t>トウシ</t>
    </rPh>
    <rPh sb="75" eb="77">
      <t>コウカ</t>
    </rPh>
    <rPh sb="78" eb="80">
      <t>コウリョ</t>
    </rPh>
    <rPh sb="85" eb="87">
      <t>ゼンタイ</t>
    </rPh>
    <rPh sb="87" eb="89">
      <t>ケイカク</t>
    </rPh>
    <rPh sb="90" eb="92">
      <t>ケントウ</t>
    </rPh>
    <rPh sb="94" eb="96">
      <t>ジッシ</t>
    </rPh>
    <rPh sb="102" eb="104">
      <t>コンゴ</t>
    </rPh>
    <rPh sb="105" eb="108">
      <t>シヨウリョウ</t>
    </rPh>
    <rPh sb="108" eb="110">
      <t>シュウニュウ</t>
    </rPh>
    <rPh sb="110" eb="112">
      <t>ゾウカ</t>
    </rPh>
    <rPh sb="116" eb="119">
      <t>スイセンカ</t>
    </rPh>
    <rPh sb="119" eb="120">
      <t>リツ</t>
    </rPh>
    <rPh sb="121" eb="123">
      <t>コウジョウ</t>
    </rPh>
    <rPh sb="124" eb="125">
      <t>ツト</t>
    </rPh>
    <rPh sb="127" eb="129">
      <t>イジ</t>
    </rPh>
    <rPh sb="129" eb="132">
      <t>カンリヒ</t>
    </rPh>
    <rPh sb="132" eb="133">
      <t>トウ</t>
    </rPh>
    <rPh sb="134" eb="136">
      <t>ケイヒ</t>
    </rPh>
    <rPh sb="137" eb="139">
      <t>セツゲン</t>
    </rPh>
    <rPh sb="141" eb="142">
      <t>サラ</t>
    </rPh>
    <rPh sb="144" eb="146">
      <t>ケイエイ</t>
    </rPh>
    <rPh sb="146" eb="148">
      <t>カイゼン</t>
    </rPh>
    <rPh sb="149" eb="150">
      <t>ツト</t>
    </rPh>
    <rPh sb="152" eb="154">
      <t>ヒツヨウ</t>
    </rPh>
    <phoneticPr fontId="4"/>
  </si>
  <si>
    <t>①収益的収支比率については、建設開始から28年が経過し、現在も建設事業の実施途中であるため、使用料収入だけでは賄えず、一般会計繰入金に頼らざるを得ない状況です。今後も維持管理に係る経費の削減に努めていく予定です。
④企業債残高対事業規模比率について、本市は現在も建設途中であるため、類似団体よりも低い数値を示しています。今後数年は企業債残高が増加傾向にあるため、使用料収入の増加に努めていく必要があります。
⑤経費回収率については、使用料が増加傾向にあるため、類似団体よりも高い数値を示していますが、100％を超えていないため、更なる経費節減が必要と思われます。
⑥汚水処理原価について、この数年約150円で推移していますが、今後も汚水処理費用の削減に努めていく必要があると考えます。
⑧水洗化率について、類似団体よりも低い数値を示していますが、建設開始から28年と期間が短く、現在も建設途中であるため、今後も水洗化率の向上が見込まれます。</t>
    <rPh sb="14" eb="16">
      <t>ケンセツ</t>
    </rPh>
    <rPh sb="16" eb="18">
      <t>カイシ</t>
    </rPh>
    <rPh sb="22" eb="23">
      <t>ネン</t>
    </rPh>
    <rPh sb="24" eb="26">
      <t>ケイカ</t>
    </rPh>
    <rPh sb="28" eb="30">
      <t>ゲンザイ</t>
    </rPh>
    <rPh sb="31" eb="33">
      <t>ケンセツ</t>
    </rPh>
    <rPh sb="33" eb="35">
      <t>ジギョウ</t>
    </rPh>
    <rPh sb="36" eb="38">
      <t>ジッシ</t>
    </rPh>
    <rPh sb="38" eb="40">
      <t>トチュウ</t>
    </rPh>
    <rPh sb="48" eb="49">
      <t>リョウ</t>
    </rPh>
    <rPh sb="49" eb="51">
      <t>シュウニュウ</t>
    </rPh>
    <rPh sb="55" eb="56">
      <t>マカナ</t>
    </rPh>
    <rPh sb="88" eb="89">
      <t>カカ</t>
    </rPh>
    <rPh sb="125" eb="127">
      <t>ホンシ</t>
    </rPh>
    <rPh sb="128" eb="130">
      <t>ゲンザイ</t>
    </rPh>
    <rPh sb="131" eb="133">
      <t>ケンセツ</t>
    </rPh>
    <rPh sb="133" eb="135">
      <t>トチュウ</t>
    </rPh>
    <rPh sb="141" eb="143">
      <t>ルイジ</t>
    </rPh>
    <rPh sb="143" eb="145">
      <t>ダンタイ</t>
    </rPh>
    <rPh sb="148" eb="149">
      <t>ヒク</t>
    </rPh>
    <rPh sb="150" eb="152">
      <t>スウチ</t>
    </rPh>
    <rPh sb="153" eb="154">
      <t>シメ</t>
    </rPh>
    <rPh sb="160" eb="162">
      <t>コンゴ</t>
    </rPh>
    <rPh sb="162" eb="164">
      <t>スウネン</t>
    </rPh>
    <rPh sb="165" eb="168">
      <t>キギョウサイ</t>
    </rPh>
    <rPh sb="168" eb="170">
      <t>ザンダカ</t>
    </rPh>
    <rPh sb="171" eb="173">
      <t>ゾウカ</t>
    </rPh>
    <rPh sb="173" eb="175">
      <t>ケイコウ</t>
    </rPh>
    <rPh sb="181" eb="184">
      <t>シヨウリョウ</t>
    </rPh>
    <rPh sb="184" eb="186">
      <t>シュウニュウ</t>
    </rPh>
    <rPh sb="187" eb="189">
      <t>ゾウカ</t>
    </rPh>
    <rPh sb="190" eb="191">
      <t>ツト</t>
    </rPh>
    <rPh sb="195" eb="197">
      <t>ヒツヨウ</t>
    </rPh>
    <rPh sb="216" eb="219">
      <t>シヨウリョウ</t>
    </rPh>
    <rPh sb="220" eb="222">
      <t>ゾウカ</t>
    </rPh>
    <rPh sb="222" eb="224">
      <t>ケイコウ</t>
    </rPh>
    <rPh sb="230" eb="232">
      <t>ルイジ</t>
    </rPh>
    <rPh sb="232" eb="234">
      <t>ダンタイ</t>
    </rPh>
    <rPh sb="237" eb="238">
      <t>タカ</t>
    </rPh>
    <rPh sb="239" eb="241">
      <t>スウチ</t>
    </rPh>
    <rPh sb="242" eb="243">
      <t>シメ</t>
    </rPh>
    <rPh sb="255" eb="256">
      <t>コ</t>
    </rPh>
    <rPh sb="264" eb="265">
      <t>サラ</t>
    </rPh>
    <rPh sb="267" eb="269">
      <t>ケイヒ</t>
    </rPh>
    <rPh sb="269" eb="271">
      <t>セツゲン</t>
    </rPh>
    <rPh sb="272" eb="274">
      <t>ヒツヨウ</t>
    </rPh>
    <rPh sb="275" eb="276">
      <t>オモ</t>
    </rPh>
    <rPh sb="296" eb="298">
      <t>スウネン</t>
    </rPh>
    <rPh sb="298" eb="299">
      <t>ヤク</t>
    </rPh>
    <rPh sb="302" eb="303">
      <t>エン</t>
    </rPh>
    <rPh sb="304" eb="306">
      <t>スイイ</t>
    </rPh>
    <rPh sb="313" eb="315">
      <t>コンゴ</t>
    </rPh>
    <rPh sb="316" eb="318">
      <t>オスイ</t>
    </rPh>
    <rPh sb="318" eb="320">
      <t>ショリ</t>
    </rPh>
    <rPh sb="320" eb="322">
      <t>ヒヨウ</t>
    </rPh>
    <rPh sb="323" eb="325">
      <t>サクゲン</t>
    </rPh>
    <rPh sb="326" eb="327">
      <t>ツト</t>
    </rPh>
    <rPh sb="331" eb="333">
      <t>ヒツヨウ</t>
    </rPh>
    <rPh sb="337" eb="338">
      <t>カンガ</t>
    </rPh>
    <rPh sb="353" eb="355">
      <t>ルイジ</t>
    </rPh>
    <rPh sb="355" eb="357">
      <t>ダンタイ</t>
    </rPh>
    <rPh sb="360" eb="361">
      <t>ヒク</t>
    </rPh>
    <rPh sb="362" eb="364">
      <t>スウチ</t>
    </rPh>
    <rPh sb="365" eb="366">
      <t>シメ</t>
    </rPh>
    <rPh sb="373" eb="375">
      <t>ケンセツ</t>
    </rPh>
    <rPh sb="375" eb="377">
      <t>カイシ</t>
    </rPh>
    <rPh sb="389" eb="391">
      <t>ゲンザイ</t>
    </rPh>
    <rPh sb="392" eb="394">
      <t>ケンセツ</t>
    </rPh>
    <rPh sb="394" eb="396">
      <t>トチュウ</t>
    </rPh>
    <rPh sb="402" eb="404">
      <t>コンゴ</t>
    </rPh>
    <rPh sb="405" eb="408">
      <t>スイセンカ</t>
    </rPh>
    <rPh sb="408" eb="409">
      <t>リツ</t>
    </rPh>
    <rPh sb="410" eb="412">
      <t>コウジョウ</t>
    </rPh>
    <rPh sb="413" eb="415">
      <t>ミコ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</si>
</sst>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61-44BD-9A34-114106F1B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002192"/>
        <c:axId val="176004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0.11</c:v>
                </c:pt>
                <c:pt idx="2">
                  <c:v>0.15</c:v>
                </c:pt>
                <c:pt idx="3">
                  <c:v>0.16</c:v>
                </c:pt>
                <c:pt idx="4">
                  <c:v>0.13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61-44BD-9A34-114106F1B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002192"/>
        <c:axId val="176004624"/>
      </c:lineChart>
      <c:dateAx>
        <c:axId val="176002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6004624"/>
        <c:crosses val="autoZero"/>
        <c:auto val="1"/>
        <c:lblOffset val="100"/>
        <c:baseTimeUnit val="years"/>
      </c:dateAx>
      <c:valAx>
        <c:axId val="176004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6002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E6-4875-943A-AEC2AA6C7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92120"/>
        <c:axId val="174768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54.44</c:v>
                </c:pt>
                <c:pt idx="1">
                  <c:v>54.67</c:v>
                </c:pt>
                <c:pt idx="2">
                  <c:v>53.51</c:v>
                </c:pt>
                <c:pt idx="3">
                  <c:v>53.5</c:v>
                </c:pt>
                <c:pt idx="4">
                  <c:v>52.58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BE6-4875-943A-AEC2AA6C7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192120"/>
        <c:axId val="174768664"/>
      </c:lineChart>
      <c:dateAx>
        <c:axId val="176192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4768664"/>
        <c:crosses val="autoZero"/>
        <c:auto val="1"/>
        <c:lblOffset val="100"/>
        <c:baseTimeUnit val="years"/>
      </c:dateAx>
      <c:valAx>
        <c:axId val="174768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6192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73.53</c:v>
                </c:pt>
                <c:pt idx="1">
                  <c:v>73.94</c:v>
                </c:pt>
                <c:pt idx="2">
                  <c:v>67.77</c:v>
                </c:pt>
                <c:pt idx="3">
                  <c:v>68.59</c:v>
                </c:pt>
                <c:pt idx="4">
                  <c:v>70.739999999999995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D5-47D3-B602-4F3B73BA9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857856"/>
        <c:axId val="176858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84.2</c:v>
                </c:pt>
                <c:pt idx="1">
                  <c:v>83.8</c:v>
                </c:pt>
                <c:pt idx="2">
                  <c:v>83.91</c:v>
                </c:pt>
                <c:pt idx="3">
                  <c:v>83.51</c:v>
                </c:pt>
                <c:pt idx="4">
                  <c:v>83.02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AD5-47D3-B602-4F3B73BA9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857856"/>
        <c:axId val="176858248"/>
      </c:lineChart>
      <c:dateAx>
        <c:axId val="17685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6858248"/>
        <c:crosses val="autoZero"/>
        <c:auto val="1"/>
        <c:lblOffset val="100"/>
        <c:baseTimeUnit val="years"/>
      </c:dateAx>
      <c:valAx>
        <c:axId val="176858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685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95.86</c:v>
                </c:pt>
                <c:pt idx="1">
                  <c:v>95.52</c:v>
                </c:pt>
                <c:pt idx="2">
                  <c:v>96.75</c:v>
                </c:pt>
                <c:pt idx="3">
                  <c:v>95.82</c:v>
                </c:pt>
                <c:pt idx="4">
                  <c:v>96.47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AD-4F77-8DE2-2E943654E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068512"/>
        <c:axId val="176070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FAD-4F77-8DE2-2E943654E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068512"/>
        <c:axId val="176070944"/>
      </c:lineChart>
      <c:dateAx>
        <c:axId val="176068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6070944"/>
        <c:crosses val="autoZero"/>
        <c:auto val="1"/>
        <c:lblOffset val="100"/>
        <c:baseTimeUnit val="years"/>
      </c:dateAx>
      <c:valAx>
        <c:axId val="176070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6068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18-4594-9DF0-5FBCCAC2A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11600"/>
        <c:axId val="176114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118-4594-9DF0-5FBCCAC2A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111600"/>
        <c:axId val="176114032"/>
      </c:lineChart>
      <c:dateAx>
        <c:axId val="176111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6114032"/>
        <c:crosses val="autoZero"/>
        <c:auto val="1"/>
        <c:lblOffset val="100"/>
        <c:baseTimeUnit val="years"/>
      </c:dateAx>
      <c:valAx>
        <c:axId val="176114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6111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09-4778-839C-590F56914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62160"/>
        <c:axId val="176164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709-4778-839C-590F56914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162160"/>
        <c:axId val="176164592"/>
      </c:lineChart>
      <c:dateAx>
        <c:axId val="176162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6164592"/>
        <c:crosses val="autoZero"/>
        <c:auto val="1"/>
        <c:lblOffset val="100"/>
        <c:baseTimeUnit val="years"/>
      </c:dateAx>
      <c:valAx>
        <c:axId val="176164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6162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03-4AC4-B00C-31A034D1A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90552"/>
        <c:axId val="176190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A03-4AC4-B00C-31A034D1A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190552"/>
        <c:axId val="176190944"/>
      </c:lineChart>
      <c:dateAx>
        <c:axId val="176190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6190944"/>
        <c:crosses val="autoZero"/>
        <c:auto val="1"/>
        <c:lblOffset val="100"/>
        <c:baseTimeUnit val="years"/>
      </c:dateAx>
      <c:valAx>
        <c:axId val="176190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6190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0A-4567-9B58-B848E0FE9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92512"/>
        <c:axId val="176192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F0A-4567-9B58-B848E0FE9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192512"/>
        <c:axId val="176192904"/>
      </c:lineChart>
      <c:dateAx>
        <c:axId val="176192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6192904"/>
        <c:crosses val="autoZero"/>
        <c:auto val="1"/>
        <c:lblOffset val="100"/>
        <c:baseTimeUnit val="years"/>
      </c:dateAx>
      <c:valAx>
        <c:axId val="176192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6192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356.99</c:v>
                </c:pt>
                <c:pt idx="1">
                  <c:v>469.05</c:v>
                </c:pt>
                <c:pt idx="2">
                  <c:v>471.76</c:v>
                </c:pt>
                <c:pt idx="3">
                  <c:v>404.15</c:v>
                </c:pt>
                <c:pt idx="4">
                  <c:v>353.8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E4-46E4-B907-F11C152E4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338816"/>
        <c:axId val="176339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1136.5</c:v>
                </c:pt>
                <c:pt idx="1">
                  <c:v>1118.56</c:v>
                </c:pt>
                <c:pt idx="2">
                  <c:v>1111.31</c:v>
                </c:pt>
                <c:pt idx="3">
                  <c:v>966.33</c:v>
                </c:pt>
                <c:pt idx="4">
                  <c:v>958.81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8E4-46E4-B907-F11C152E4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338816"/>
        <c:axId val="176339208"/>
      </c:lineChart>
      <c:dateAx>
        <c:axId val="176338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6339208"/>
        <c:crosses val="autoZero"/>
        <c:auto val="1"/>
        <c:lblOffset val="100"/>
        <c:baseTimeUnit val="years"/>
      </c:dateAx>
      <c:valAx>
        <c:axId val="176339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6338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88.81</c:v>
                </c:pt>
                <c:pt idx="1">
                  <c:v>88.59</c:v>
                </c:pt>
                <c:pt idx="2">
                  <c:v>89.37</c:v>
                </c:pt>
                <c:pt idx="3">
                  <c:v>89.28</c:v>
                </c:pt>
                <c:pt idx="4">
                  <c:v>89.58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60-4A2B-8D8E-767AF756D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340384"/>
        <c:axId val="176340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71.650000000000006</c:v>
                </c:pt>
                <c:pt idx="1">
                  <c:v>72.33</c:v>
                </c:pt>
                <c:pt idx="2">
                  <c:v>75.540000000000006</c:v>
                </c:pt>
                <c:pt idx="3">
                  <c:v>81.739999999999995</c:v>
                </c:pt>
                <c:pt idx="4">
                  <c:v>82.88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460-4A2B-8D8E-767AF756D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340384"/>
        <c:axId val="176340776"/>
      </c:lineChart>
      <c:dateAx>
        <c:axId val="176340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6340776"/>
        <c:crosses val="autoZero"/>
        <c:auto val="1"/>
        <c:lblOffset val="100"/>
        <c:baseTimeUnit val="years"/>
      </c:dateAx>
      <c:valAx>
        <c:axId val="176340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6340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32-4B36-87EB-B73295D26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90160"/>
        <c:axId val="176189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217.82</c:v>
                </c:pt>
                <c:pt idx="1">
                  <c:v>215.28</c:v>
                </c:pt>
                <c:pt idx="2">
                  <c:v>207.96</c:v>
                </c:pt>
                <c:pt idx="3">
                  <c:v>194.31</c:v>
                </c:pt>
                <c:pt idx="4">
                  <c:v>190.99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D32-4B36-87EB-B73295D26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190160"/>
        <c:axId val="176189768"/>
      </c:lineChart>
      <c:dateAx>
        <c:axId val="176190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6189768"/>
        <c:crosses val="autoZero"/>
        <c:auto val="1"/>
        <c:lblOffset val="100"/>
        <c:baseTimeUnit val="years"/>
      </c:dateAx>
      <c:valAx>
        <c:axId val="176189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6190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view="pageBreakPreview" zoomScale="60" zoomScaleNormal="75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群馬県　みどり市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公共下水道</v>
      </c>
      <c r="Q8" s="71"/>
      <c r="R8" s="71"/>
      <c r="S8" s="71"/>
      <c r="T8" s="71"/>
      <c r="U8" s="71"/>
      <c r="V8" s="71"/>
      <c r="W8" s="71" t="str">
        <f>データ!L6</f>
        <v>Cc2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50797</v>
      </c>
      <c r="AM8" s="68"/>
      <c r="AN8" s="68"/>
      <c r="AO8" s="68"/>
      <c r="AP8" s="68"/>
      <c r="AQ8" s="68"/>
      <c r="AR8" s="68"/>
      <c r="AS8" s="68"/>
      <c r="AT8" s="67">
        <f>データ!T6</f>
        <v>208.42</v>
      </c>
      <c r="AU8" s="67"/>
      <c r="AV8" s="67"/>
      <c r="AW8" s="67"/>
      <c r="AX8" s="67"/>
      <c r="AY8" s="67"/>
      <c r="AZ8" s="67"/>
      <c r="BA8" s="67"/>
      <c r="BB8" s="67">
        <f>データ!U6</f>
        <v>243.72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 t="str">
        <f>データ!O6</f>
        <v>該当数値なし</v>
      </c>
      <c r="J10" s="67"/>
      <c r="K10" s="67"/>
      <c r="L10" s="67"/>
      <c r="M10" s="67"/>
      <c r="N10" s="67"/>
      <c r="O10" s="67"/>
      <c r="P10" s="67">
        <f>データ!P6</f>
        <v>26.15</v>
      </c>
      <c r="Q10" s="67"/>
      <c r="R10" s="67"/>
      <c r="S10" s="67"/>
      <c r="T10" s="67"/>
      <c r="U10" s="67"/>
      <c r="V10" s="67"/>
      <c r="W10" s="67">
        <f>データ!Q6</f>
        <v>100</v>
      </c>
      <c r="X10" s="67"/>
      <c r="Y10" s="67"/>
      <c r="Z10" s="67"/>
      <c r="AA10" s="67"/>
      <c r="AB10" s="67"/>
      <c r="AC10" s="67"/>
      <c r="AD10" s="68">
        <f>データ!R6</f>
        <v>2268</v>
      </c>
      <c r="AE10" s="68"/>
      <c r="AF10" s="68"/>
      <c r="AG10" s="68"/>
      <c r="AH10" s="68"/>
      <c r="AI10" s="68"/>
      <c r="AJ10" s="68"/>
      <c r="AK10" s="2"/>
      <c r="AL10" s="68">
        <f>データ!V6</f>
        <v>13211</v>
      </c>
      <c r="AM10" s="68"/>
      <c r="AN10" s="68"/>
      <c r="AO10" s="68"/>
      <c r="AP10" s="68"/>
      <c r="AQ10" s="68"/>
      <c r="AR10" s="68"/>
      <c r="AS10" s="68"/>
      <c r="AT10" s="67">
        <f>データ!W6</f>
        <v>4.22</v>
      </c>
      <c r="AU10" s="67"/>
      <c r="AV10" s="67"/>
      <c r="AW10" s="67"/>
      <c r="AX10" s="67"/>
      <c r="AY10" s="67"/>
      <c r="AZ10" s="67"/>
      <c r="BA10" s="67"/>
      <c r="BB10" s="67">
        <f>データ!X6</f>
        <v>3130.57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15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2" t="s">
        <v>111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2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2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2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2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2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2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2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2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2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2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2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2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2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2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2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2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2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2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2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2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2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2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2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2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2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2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2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5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109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15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15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110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【682.78】</v>
      </c>
      <c r="I86" s="26" t="str">
        <f>データ!CA6</f>
        <v>【100.91】</v>
      </c>
      <c r="J86" s="26" t="str">
        <f>データ!CL6</f>
        <v>【136.86】</v>
      </c>
      <c r="K86" s="26" t="str">
        <f>データ!CW6</f>
        <v>【58.98】</v>
      </c>
      <c r="L86" s="26" t="str">
        <f>データ!DH6</f>
        <v>【95.20】</v>
      </c>
      <c r="M86" s="26" t="s">
        <v>43</v>
      </c>
      <c r="N86" s="26" t="s">
        <v>43</v>
      </c>
      <c r="O86" s="26" t="str">
        <f>データ!EO6</f>
        <v>【0.23】</v>
      </c>
    </row>
  </sheetData>
  <sheetProtection algorithmName="SHA-512" hashValue="uuynbv9JlldnxYF8u1K16e9AAuZ1/2KJbVSCk2vFO0YzR6FS/ly2ztvEN9r3osqFUBvaYe06l1Xx68YaxgulIA==" saltValue="Ywr/z2r+4fUmeo0srKFjsQ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6" t="s">
        <v>53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54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28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55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56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57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58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59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60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61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62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63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64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65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66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5" s="36" customFormat="1" x14ac:dyDescent="0.15">
      <c r="A6" s="28" t="s">
        <v>95</v>
      </c>
      <c r="B6" s="33">
        <f>B7</f>
        <v>2018</v>
      </c>
      <c r="C6" s="33">
        <f t="shared" ref="C6:X6" si="3">C7</f>
        <v>102121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群馬県　みどり市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Cc2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26.15</v>
      </c>
      <c r="Q6" s="34">
        <f t="shared" si="3"/>
        <v>100</v>
      </c>
      <c r="R6" s="34">
        <f t="shared" si="3"/>
        <v>2268</v>
      </c>
      <c r="S6" s="34">
        <f t="shared" si="3"/>
        <v>50797</v>
      </c>
      <c r="T6" s="34">
        <f t="shared" si="3"/>
        <v>208.42</v>
      </c>
      <c r="U6" s="34">
        <f t="shared" si="3"/>
        <v>243.72</v>
      </c>
      <c r="V6" s="34">
        <f t="shared" si="3"/>
        <v>13211</v>
      </c>
      <c r="W6" s="34">
        <f t="shared" si="3"/>
        <v>4.22</v>
      </c>
      <c r="X6" s="34">
        <f t="shared" si="3"/>
        <v>3130.57</v>
      </c>
      <c r="Y6" s="35">
        <f>IF(Y7="",NA(),Y7)</f>
        <v>95.86</v>
      </c>
      <c r="Z6" s="35">
        <f t="shared" ref="Z6:AH6" si="4">IF(Z7="",NA(),Z7)</f>
        <v>95.52</v>
      </c>
      <c r="AA6" s="35">
        <f t="shared" si="4"/>
        <v>96.75</v>
      </c>
      <c r="AB6" s="35">
        <f t="shared" si="4"/>
        <v>95.82</v>
      </c>
      <c r="AC6" s="35">
        <f t="shared" si="4"/>
        <v>96.47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356.99</v>
      </c>
      <c r="BG6" s="35">
        <f t="shared" ref="BG6:BO6" si="7">IF(BG7="",NA(),BG7)</f>
        <v>469.05</v>
      </c>
      <c r="BH6" s="35">
        <f t="shared" si="7"/>
        <v>471.76</v>
      </c>
      <c r="BI6" s="35">
        <f t="shared" si="7"/>
        <v>404.15</v>
      </c>
      <c r="BJ6" s="35">
        <f t="shared" si="7"/>
        <v>353.8</v>
      </c>
      <c r="BK6" s="35">
        <f t="shared" si="7"/>
        <v>1136.5</v>
      </c>
      <c r="BL6" s="35">
        <f t="shared" si="7"/>
        <v>1118.56</v>
      </c>
      <c r="BM6" s="35">
        <f t="shared" si="7"/>
        <v>1111.31</v>
      </c>
      <c r="BN6" s="35">
        <f t="shared" si="7"/>
        <v>966.33</v>
      </c>
      <c r="BO6" s="35">
        <f t="shared" si="7"/>
        <v>958.81</v>
      </c>
      <c r="BP6" s="34" t="str">
        <f>IF(BP7="","",IF(BP7="-","【-】","【"&amp;SUBSTITUTE(TEXT(BP7,"#,##0.00"),"-","△")&amp;"】"))</f>
        <v>【682.78】</v>
      </c>
      <c r="BQ6" s="35">
        <f>IF(BQ7="",NA(),BQ7)</f>
        <v>88.81</v>
      </c>
      <c r="BR6" s="35">
        <f t="shared" ref="BR6:BZ6" si="8">IF(BR7="",NA(),BR7)</f>
        <v>88.59</v>
      </c>
      <c r="BS6" s="35">
        <f t="shared" si="8"/>
        <v>89.37</v>
      </c>
      <c r="BT6" s="35">
        <f t="shared" si="8"/>
        <v>89.28</v>
      </c>
      <c r="BU6" s="35">
        <f t="shared" si="8"/>
        <v>89.58</v>
      </c>
      <c r="BV6" s="35">
        <f t="shared" si="8"/>
        <v>71.650000000000006</v>
      </c>
      <c r="BW6" s="35">
        <f t="shared" si="8"/>
        <v>72.33</v>
      </c>
      <c r="BX6" s="35">
        <f t="shared" si="8"/>
        <v>75.540000000000006</v>
      </c>
      <c r="BY6" s="35">
        <f t="shared" si="8"/>
        <v>81.739999999999995</v>
      </c>
      <c r="BZ6" s="35">
        <f t="shared" si="8"/>
        <v>82.88</v>
      </c>
      <c r="CA6" s="34" t="str">
        <f>IF(CA7="","",IF(CA7="-","【-】","【"&amp;SUBSTITUTE(TEXT(CA7,"#,##0.00"),"-","△")&amp;"】"))</f>
        <v>【100.91】</v>
      </c>
      <c r="CB6" s="35">
        <f>IF(CB7="",NA(),CB7)</f>
        <v>150</v>
      </c>
      <c r="CC6" s="35">
        <f t="shared" ref="CC6:CK6" si="9">IF(CC7="",NA(),CC7)</f>
        <v>150</v>
      </c>
      <c r="CD6" s="35">
        <f t="shared" si="9"/>
        <v>150</v>
      </c>
      <c r="CE6" s="35">
        <f t="shared" si="9"/>
        <v>150</v>
      </c>
      <c r="CF6" s="35">
        <f t="shared" si="9"/>
        <v>150</v>
      </c>
      <c r="CG6" s="35">
        <f t="shared" si="9"/>
        <v>217.82</v>
      </c>
      <c r="CH6" s="35">
        <f t="shared" si="9"/>
        <v>215.28</v>
      </c>
      <c r="CI6" s="35">
        <f t="shared" si="9"/>
        <v>207.96</v>
      </c>
      <c r="CJ6" s="35">
        <f t="shared" si="9"/>
        <v>194.31</v>
      </c>
      <c r="CK6" s="35">
        <f t="shared" si="9"/>
        <v>190.99</v>
      </c>
      <c r="CL6" s="34" t="str">
        <f>IF(CL7="","",IF(CL7="-","【-】","【"&amp;SUBSTITUTE(TEXT(CL7,"#,##0.00"),"-","△")&amp;"】"))</f>
        <v>【136.86】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54.44</v>
      </c>
      <c r="CS6" s="35">
        <f t="shared" si="10"/>
        <v>54.67</v>
      </c>
      <c r="CT6" s="35">
        <f t="shared" si="10"/>
        <v>53.51</v>
      </c>
      <c r="CU6" s="35">
        <f t="shared" si="10"/>
        <v>53.5</v>
      </c>
      <c r="CV6" s="35">
        <f t="shared" si="10"/>
        <v>52.58</v>
      </c>
      <c r="CW6" s="34" t="str">
        <f>IF(CW7="","",IF(CW7="-","【-】","【"&amp;SUBSTITUTE(TEXT(CW7,"#,##0.00"),"-","△")&amp;"】"))</f>
        <v>【58.98】</v>
      </c>
      <c r="CX6" s="35">
        <f>IF(CX7="",NA(),CX7)</f>
        <v>73.53</v>
      </c>
      <c r="CY6" s="35">
        <f t="shared" ref="CY6:DG6" si="11">IF(CY7="",NA(),CY7)</f>
        <v>73.94</v>
      </c>
      <c r="CZ6" s="35">
        <f t="shared" si="11"/>
        <v>67.77</v>
      </c>
      <c r="DA6" s="35">
        <f t="shared" si="11"/>
        <v>68.59</v>
      </c>
      <c r="DB6" s="35">
        <f t="shared" si="11"/>
        <v>70.739999999999995</v>
      </c>
      <c r="DC6" s="35">
        <f t="shared" si="11"/>
        <v>84.2</v>
      </c>
      <c r="DD6" s="35">
        <f t="shared" si="11"/>
        <v>83.8</v>
      </c>
      <c r="DE6" s="35">
        <f t="shared" si="11"/>
        <v>83.91</v>
      </c>
      <c r="DF6" s="35">
        <f t="shared" si="11"/>
        <v>83.51</v>
      </c>
      <c r="DG6" s="35">
        <f t="shared" si="11"/>
        <v>83.02</v>
      </c>
      <c r="DH6" s="34" t="str">
        <f>IF(DH7="","",IF(DH7="-","【-】","【"&amp;SUBSTITUTE(TEXT(DH7,"#,##0.00"),"-","△")&amp;"】"))</f>
        <v>【95.20】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0.04</v>
      </c>
      <c r="EK6" s="35">
        <f t="shared" si="14"/>
        <v>0.11</v>
      </c>
      <c r="EL6" s="35">
        <f t="shared" si="14"/>
        <v>0.15</v>
      </c>
      <c r="EM6" s="35">
        <f t="shared" si="14"/>
        <v>0.16</v>
      </c>
      <c r="EN6" s="35">
        <f t="shared" si="14"/>
        <v>0.13</v>
      </c>
      <c r="EO6" s="34" t="str">
        <f>IF(EO7="","",IF(EO7="-","【-】","【"&amp;SUBSTITUTE(TEXT(EO7,"#,##0.00"),"-","△")&amp;"】"))</f>
        <v>【0.23】</v>
      </c>
    </row>
    <row r="7" spans="1:145" s="36" customFormat="1" x14ac:dyDescent="0.15">
      <c r="A7" s="28"/>
      <c r="B7" s="37">
        <v>2018</v>
      </c>
      <c r="C7" s="37">
        <v>102121</v>
      </c>
      <c r="D7" s="37">
        <v>47</v>
      </c>
      <c r="E7" s="37">
        <v>17</v>
      </c>
      <c r="F7" s="37">
        <v>1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 t="s">
        <v>103</v>
      </c>
      <c r="P7" s="38">
        <v>26.15</v>
      </c>
      <c r="Q7" s="38">
        <v>100</v>
      </c>
      <c r="R7" s="38">
        <v>2268</v>
      </c>
      <c r="S7" s="38">
        <v>50797</v>
      </c>
      <c r="T7" s="38">
        <v>208.42</v>
      </c>
      <c r="U7" s="38">
        <v>243.72</v>
      </c>
      <c r="V7" s="38">
        <v>13211</v>
      </c>
      <c r="W7" s="38">
        <v>4.22</v>
      </c>
      <c r="X7" s="38">
        <v>3130.57</v>
      </c>
      <c r="Y7" s="38">
        <v>95.86</v>
      </c>
      <c r="Z7" s="38">
        <v>95.52</v>
      </c>
      <c r="AA7" s="38">
        <v>96.75</v>
      </c>
      <c r="AB7" s="38">
        <v>95.82</v>
      </c>
      <c r="AC7" s="38">
        <v>96.47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356.99</v>
      </c>
      <c r="BG7" s="38">
        <v>469.05</v>
      </c>
      <c r="BH7" s="38">
        <v>471.76</v>
      </c>
      <c r="BI7" s="38">
        <v>404.15</v>
      </c>
      <c r="BJ7" s="38">
        <v>353.8</v>
      </c>
      <c r="BK7" s="38">
        <v>1136.5</v>
      </c>
      <c r="BL7" s="38">
        <v>1118.56</v>
      </c>
      <c r="BM7" s="38">
        <v>1111.31</v>
      </c>
      <c r="BN7" s="38">
        <v>966.33</v>
      </c>
      <c r="BO7" s="38">
        <v>958.81</v>
      </c>
      <c r="BP7" s="38">
        <v>682.78</v>
      </c>
      <c r="BQ7" s="38">
        <v>88.81</v>
      </c>
      <c r="BR7" s="38">
        <v>88.59</v>
      </c>
      <c r="BS7" s="38">
        <v>89.37</v>
      </c>
      <c r="BT7" s="38">
        <v>89.28</v>
      </c>
      <c r="BU7" s="38">
        <v>89.58</v>
      </c>
      <c r="BV7" s="38">
        <v>71.650000000000006</v>
      </c>
      <c r="BW7" s="38">
        <v>72.33</v>
      </c>
      <c r="BX7" s="38">
        <v>75.540000000000006</v>
      </c>
      <c r="BY7" s="38">
        <v>81.739999999999995</v>
      </c>
      <c r="BZ7" s="38">
        <v>82.88</v>
      </c>
      <c r="CA7" s="38">
        <v>100.91</v>
      </c>
      <c r="CB7" s="38">
        <v>150</v>
      </c>
      <c r="CC7" s="38">
        <v>150</v>
      </c>
      <c r="CD7" s="38">
        <v>150</v>
      </c>
      <c r="CE7" s="38">
        <v>150</v>
      </c>
      <c r="CF7" s="38">
        <v>150</v>
      </c>
      <c r="CG7" s="38">
        <v>217.82</v>
      </c>
      <c r="CH7" s="38">
        <v>215.28</v>
      </c>
      <c r="CI7" s="38">
        <v>207.96</v>
      </c>
      <c r="CJ7" s="38">
        <v>194.31</v>
      </c>
      <c r="CK7" s="38">
        <v>190.99</v>
      </c>
      <c r="CL7" s="38">
        <v>136.86000000000001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 t="s">
        <v>102</v>
      </c>
      <c r="CR7" s="38">
        <v>54.44</v>
      </c>
      <c r="CS7" s="38">
        <v>54.67</v>
      </c>
      <c r="CT7" s="38">
        <v>53.51</v>
      </c>
      <c r="CU7" s="38">
        <v>53.5</v>
      </c>
      <c r="CV7" s="38">
        <v>52.58</v>
      </c>
      <c r="CW7" s="38">
        <v>58.98</v>
      </c>
      <c r="CX7" s="38">
        <v>73.53</v>
      </c>
      <c r="CY7" s="38">
        <v>73.94</v>
      </c>
      <c r="CZ7" s="38">
        <v>67.77</v>
      </c>
      <c r="DA7" s="38">
        <v>68.59</v>
      </c>
      <c r="DB7" s="38">
        <v>70.739999999999995</v>
      </c>
      <c r="DC7" s="38">
        <v>84.2</v>
      </c>
      <c r="DD7" s="38">
        <v>83.8</v>
      </c>
      <c r="DE7" s="38">
        <v>83.91</v>
      </c>
      <c r="DF7" s="38">
        <v>83.51</v>
      </c>
      <c r="DG7" s="38">
        <v>83.02</v>
      </c>
      <c r="DH7" s="38">
        <v>95.2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0.04</v>
      </c>
      <c r="EK7" s="38">
        <v>0.11</v>
      </c>
      <c r="EL7" s="38">
        <v>0.15</v>
      </c>
      <c r="EM7" s="38">
        <v>0.16</v>
      </c>
      <c r="EN7" s="38">
        <v>0.13</v>
      </c>
      <c r="EO7" s="38">
        <v>0.23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104</v>
      </c>
      <c r="C9" s="40" t="s">
        <v>105</v>
      </c>
      <c r="D9" s="40" t="s">
        <v>106</v>
      </c>
      <c r="E9" s="40" t="s">
        <v>107</v>
      </c>
      <c r="F9" s="40" t="s">
        <v>108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2020-01-28T04:37:17Z</cp:lastPrinted>
  <dcterms:created xsi:type="dcterms:W3CDTF">2019-12-05T05:02:31Z</dcterms:created>
  <dcterms:modified xsi:type="dcterms:W3CDTF">2020-02-12T02:31:54Z</dcterms:modified>
  <cp:category/>
</cp:coreProperties>
</file>