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s220dc7a\地方債係（ls220d）\210-公営企業決算調査\02公営企業決算（法適用・全体とりまとめ）\H31(H30調査)\50_経営比較分析表\03 各団体回答\08○渋川市\"/>
    </mc:Choice>
  </mc:AlternateContent>
  <workbookProtection workbookAlgorithmName="SHA-512" workbookHashValue="uGMGm6UaukFUQmOb+PD2bWxgXaEjhi+5XPOq94fQiMqaaXktHFSBNWh+5csnfatxlQgcHsLBbRYKb1mmBgcaJw==" workbookSaltValue="RO+d0BqGzcaKABKjHZb4f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T6" i="5"/>
  <c r="S6" i="5"/>
  <c r="AL8" i="4" s="1"/>
  <c r="R6" i="5"/>
  <c r="AD10" i="4" s="1"/>
  <c r="Q6" i="5"/>
  <c r="P6" i="5"/>
  <c r="O6" i="5"/>
  <c r="I10" i="4" s="1"/>
  <c r="N6" i="5"/>
  <c r="M6" i="5"/>
  <c r="L6" i="5"/>
  <c r="K6" i="5"/>
  <c r="P8" i="4" s="1"/>
  <c r="J6" i="5"/>
  <c r="I8" i="4" s="1"/>
  <c r="I6" i="5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K86" i="4"/>
  <c r="E86" i="4"/>
  <c r="BB10" i="4"/>
  <c r="AL10" i="4"/>
  <c r="W10" i="4"/>
  <c r="P10" i="4"/>
  <c r="B10" i="4"/>
  <c r="BB8" i="4"/>
  <c r="AT8" i="4"/>
  <c r="AD8" i="4"/>
  <c r="W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<sst xmlns="http://schemas.openxmlformats.org/spreadsheetml/2006/main" count="239" uniqueCount="114">
  <si>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</si>
  <si>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</si>
  <si>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</si>
  <si>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</si>
  <si>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</si>
  <si>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</si>
  <si>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</si>
  <si>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</si>
  <si>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</si>
  <si>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</si>
  <si>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</si>
  <si>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</si>
  <si>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</si>
  <si>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</si>
  <si>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</si>
  <si>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</si>
  <si>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</si>
  <si>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</si>
  <si>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</si>
  <si>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</si>
  <si>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</si>
  <si>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</si>
  <si>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</si>
  <si>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</si>
  <si>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</si>
  <si>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</si>
  <si>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</si>
  <si>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</si>
  <si>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</si>
  <si>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</si>
  <si>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</si>
  <si>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</si>
  <si>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</si>
  <si>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</si>
  <si>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</si>
  <si>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</si>
  <si>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</si>
  <si>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</si>
  <si>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</si>
  <si>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</si>
  <si>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</si>
  <si>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</si>
  <si>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</si>
  <si>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</si>
  <si>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</si>
  <si>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</si>
  <si>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</si>
  <si>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</si>
  <si>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</si>
  <si>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</si>
  <si>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</si>
  <si>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</si>
  <si>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</si>
  <si>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</si>
  <si>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</si>
  <si>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</si>
  <si>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</si>
  <si>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</si>
  <si>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</si>
  <si>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</si>
  <si>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</si>
  <si>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</si>
  <si>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</si>
  <si>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</si>
  <si>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</si>
  <si>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</si>
  <si>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</si>
  <si>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</si>
  <si>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</si>
  <si>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</si>
  <si>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</si>
  <si>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</si>
  <si>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</si>
  <si>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</si>
  <si>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</si>
  <si>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</si>
  <si>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</si>
  <si>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</si>
  <si>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</si>
  <si>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</si>
  <si>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</si>
  <si>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</si>
  <si>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</si>
  <si>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</si>
  <si>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</si>
  <si>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</si>
  <si>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</si>
  <si>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</si>
  <si>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</si>
  <si>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</si>
  <si>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</si>
  <si>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</si>
  <si>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</si>
  <si>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</si>
  <si>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</si>
  <si>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</si>
  <si>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</si>
  <si>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</si>
  <si>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渋川市</t>
  </si>
  <si>
    <t>法非適用</t>
  </si>
  <si>
    <t>下水道事業</t>
  </si>
  <si>
    <t>特定地域生活排水処理</t>
  </si>
  <si>
    <t>K3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</si>
  <si>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</si>
  <si>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</si>
  <si>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</si>
  <si>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</si>
  <si>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</si>
  <si>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</si>
  <si>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</si>
  <si>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</si>
  <si>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①収益的収支比率
　一般会計繰出金の清算をH28年度までは3月末日としていたが、H29年度からは出納整理期間中としたため、数値は増減しているが、赤字経営が続いている。
　料金収入は利用者の増加により約59.0%増加（H30/H22）、汚水処理費は維持管理費の増加により約192.6%増加（同）しており、一般会計繰入金に依存している。
⑤経費回収率
　H26年度から下降傾向にあり、類似団体平均値の50％程度となっている。また、100％未満であり赤字経営が続いている。
　 料金収入は利用者の増加により約59.0%増加（H30/H22）、汚水処理費は維持管理費の増加により約192.6%増加（同）しており、一般会計繰入金に依存している。
⑥汚水処理原価
　H29年度までは類似団体平均値を大きく下回っていたが、H30年度では、長期継続契約の更新により平均値程度となった。
　汚水処理費は維持管理費の増加により約192.6%増加（H30/H22）、年間有収水量は利用者の増加により約58.1%増加（同）しており、今後は平均値程度での推移が予想される。
⑦施設利用率
　H30年度は、H29年度よりも利用者の減少により、下降した。
　施設整備が完了していることから、晴天時一日平均処理水量は、利用者の減少により約3.8%減（H30/H29）しており、利用促進の働きかけをしても更なる上昇は困難が予想される。
⑧水洗化率
　類似団体平均値をH26年度から5年連続で上回っているが、5年連続で下降している。
　施設整備が完了していることから、現在水洗便所設置済人口は約1.9%減少（H30/H29）、現在処理区域内人口は約1.9%減少（同）しており、利用促進の働きかけをしても更なる上昇は困難が予想される。</t>
    <rPh sb="1" eb="8">
      <t>シュウエキテキシュウシヒリツ</t>
    </rPh>
    <rPh sb="168" eb="170">
      <t>ケイヒ</t>
    </rPh>
    <rPh sb="170" eb="172">
      <t>カイシュウ</t>
    </rPh>
    <rPh sb="172" eb="173">
      <t>リツ</t>
    </rPh>
    <rPh sb="319" eb="321">
      <t>オスイ</t>
    </rPh>
    <rPh sb="321" eb="323">
      <t>ショリ</t>
    </rPh>
    <rPh sb="323" eb="325">
      <t>ゲンカ</t>
    </rPh>
    <rPh sb="475" eb="477">
      <t>シセツ</t>
    </rPh>
    <rPh sb="477" eb="479">
      <t>リヨウ</t>
    </rPh>
    <rPh sb="479" eb="480">
      <t>リツ</t>
    </rPh>
    <rPh sb="602" eb="605">
      <t>スイセンカ</t>
    </rPh>
    <rPh sb="605" eb="606">
      <t>リツ</t>
    </rPh>
    <phoneticPr fontId="4"/>
  </si>
  <si>
    <t>　老朽化は喫緊の課題となっていない。</t>
    <phoneticPr fontId="4"/>
  </si>
  <si>
    <t>　平成18年度に事業着手した合併処理浄化槽設置事業で、平成29年度に事業完了したもので、維持管理のみ実施している。
　生活排水処理施設整備計画策定マニュアル（環境省）によれば、施設の使用実績は、浄化槽躯体は30年～、機器設備類は7～15年程度と記載がある。実際に機器設備類の更新が増加しており、維持管理費が増大している。
　下水道使用料では維持管理費が賄えていないことから、早晩、改定が必要な時期となっている。
　人口減少地区の旧村（子持・小野上）が実施した事業であり、浄化槽躯体の更新時期までに、事業運営の検討が必要である。</t>
    <rPh sb="16" eb="18">
      <t>ショリ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</si>
</sst>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13" fillId="0" borderId="7" xfId="0" applyFont="1" applyBorder="1" applyAlignment="1" applyProtection="1">
      <alignment horizontal="left" vertical="top" wrapText="1"/>
      <protection locked="0"/>
    </xf>
    <xf numFmtId="0" fontId="13" fillId="0" borderId="8" xfId="0" applyFont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3" fillId="0" borderId="9" xfId="0" applyFont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64-4B17-BD5E-CFFD7B6B4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985064"/>
        <c:axId val="174507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64-4B17-BD5E-CFFD7B6B4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985064"/>
        <c:axId val="174507032"/>
      </c:lineChart>
      <c:dateAx>
        <c:axId val="173985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507032"/>
        <c:crosses val="autoZero"/>
        <c:auto val="1"/>
        <c:lblOffset val="100"/>
        <c:baseTimeUnit val="years"/>
      </c:dateAx>
      <c:valAx>
        <c:axId val="174507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39850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102.64</c:v>
                </c:pt>
                <c:pt idx="4">
                  <c:v>97.87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25-4D47-B89D-A5C6BE74B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882272"/>
        <c:axId val="174883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F25-4D47-B89D-A5C6BE74B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882272"/>
        <c:axId val="174883168"/>
      </c:lineChart>
      <c:dateAx>
        <c:axId val="174882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883168"/>
        <c:crosses val="autoZero"/>
        <c:auto val="1"/>
        <c:lblOffset val="100"/>
        <c:baseTimeUnit val="years"/>
      </c:dateAx>
      <c:valAx>
        <c:axId val="174883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4882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D4-4FC3-AE6F-F0FAB2BF5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924032"/>
        <c:axId val="174926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D4-4FC3-AE6F-F0FAB2BF5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924032"/>
        <c:axId val="174926464"/>
      </c:lineChart>
      <c:dateAx>
        <c:axId val="17492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926464"/>
        <c:crosses val="autoZero"/>
        <c:auto val="1"/>
        <c:lblOffset val="100"/>
        <c:baseTimeUnit val="years"/>
      </c:dateAx>
      <c:valAx>
        <c:axId val="174926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492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DB-49F8-8CDD-4ED01EF6A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852632"/>
        <c:axId val="17496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5DB-49F8-8CDD-4ED01EF6A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852632"/>
        <c:axId val="174968496"/>
      </c:lineChart>
      <c:dateAx>
        <c:axId val="174852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968496"/>
        <c:crosses val="autoZero"/>
        <c:auto val="1"/>
        <c:lblOffset val="100"/>
        <c:baseTimeUnit val="years"/>
      </c:dateAx>
      <c:valAx>
        <c:axId val="17496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4852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B7-4DC5-A82F-4B1C81674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065072"/>
        <c:axId val="175065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B7-4DC5-A82F-4B1C81674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065072"/>
        <c:axId val="175065464"/>
      </c:lineChart>
      <c:dateAx>
        <c:axId val="175065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065464"/>
        <c:crosses val="autoZero"/>
        <c:auto val="1"/>
        <c:lblOffset val="100"/>
        <c:baseTimeUnit val="years"/>
      </c:dateAx>
      <c:valAx>
        <c:axId val="175065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065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FA-4C82-92D2-2E6516207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068600"/>
        <c:axId val="175372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FA-4C82-92D2-2E6516207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068600"/>
        <c:axId val="175372208"/>
      </c:lineChart>
      <c:dateAx>
        <c:axId val="175068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372208"/>
        <c:crosses val="autoZero"/>
        <c:auto val="1"/>
        <c:lblOffset val="100"/>
        <c:baseTimeUnit val="years"/>
      </c:dateAx>
      <c:valAx>
        <c:axId val="175372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068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7E-4DE9-9492-C36AE4127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067816"/>
        <c:axId val="175067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416.91</c:v>
                </c:pt>
                <c:pt idx="1">
                  <c:v>392.19</c:v>
                </c:pt>
                <c:pt idx="2">
                  <c:v>413.5</c:v>
                </c:pt>
                <c:pt idx="3">
                  <c:v>407.42</c:v>
                </c:pt>
                <c:pt idx="4">
                  <c:v>386.46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7E-4DE9-9492-C36AE4127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067816"/>
        <c:axId val="175067424"/>
      </c:lineChart>
      <c:dateAx>
        <c:axId val="175067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067424"/>
        <c:crosses val="autoZero"/>
        <c:auto val="1"/>
        <c:lblOffset val="100"/>
        <c:baseTimeUnit val="years"/>
      </c:dateAx>
      <c:valAx>
        <c:axId val="175067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067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45.48</c:v>
                </c:pt>
                <c:pt idx="1">
                  <c:v>37.22</c:v>
                </c:pt>
                <c:pt idx="2">
                  <c:v>36.020000000000003</c:v>
                </c:pt>
                <c:pt idx="3">
                  <c:v>36.799999999999997</c:v>
                </c:pt>
                <c:pt idx="4">
                  <c:v>28.79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C08-4998-9594-4D718CDCD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373384"/>
        <c:axId val="175373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57.93</c:v>
                </c:pt>
                <c:pt idx="1">
                  <c:v>57.03</c:v>
                </c:pt>
                <c:pt idx="2">
                  <c:v>55.84</c:v>
                </c:pt>
                <c:pt idx="3">
                  <c:v>57.08</c:v>
                </c:pt>
                <c:pt idx="4">
                  <c:v>55.85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C08-4998-9594-4D718CDCD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373384"/>
        <c:axId val="175373776"/>
      </c:lineChart>
      <c:dateAx>
        <c:axId val="175373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373776"/>
        <c:crosses val="autoZero"/>
        <c:auto val="1"/>
        <c:lblOffset val="100"/>
        <c:baseTimeUnit val="years"/>
      </c:dateAx>
      <c:valAx>
        <c:axId val="175373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373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179.53</c:v>
                </c:pt>
                <c:pt idx="1">
                  <c:v>222.5</c:v>
                </c:pt>
                <c:pt idx="2">
                  <c:v>227.29</c:v>
                </c:pt>
                <c:pt idx="3">
                  <c:v>215.16</c:v>
                </c:pt>
                <c:pt idx="4">
                  <c:v>283.91000000000003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C3-435E-9306-6C32ECD3C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068208"/>
        <c:axId val="175149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276.93</c:v>
                </c:pt>
                <c:pt idx="1">
                  <c:v>283.73</c:v>
                </c:pt>
                <c:pt idx="2">
                  <c:v>287.57</c:v>
                </c:pt>
                <c:pt idx="3">
                  <c:v>286.86</c:v>
                </c:pt>
                <c:pt idx="4">
                  <c:v>287.91000000000003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C3-435E-9306-6C32ECD3C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068208"/>
        <c:axId val="175149832"/>
      </c:lineChart>
      <c:dateAx>
        <c:axId val="175068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149832"/>
        <c:crosses val="autoZero"/>
        <c:auto val="1"/>
        <c:lblOffset val="100"/>
        <c:baseTimeUnit val="years"/>
      </c:dateAx>
      <c:valAx>
        <c:axId val="175149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068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43.84</c:v>
                </c:pt>
                <c:pt idx="1">
                  <c:v>46.31</c:v>
                </c:pt>
                <c:pt idx="2">
                  <c:v>40.1</c:v>
                </c:pt>
                <c:pt idx="3">
                  <c:v>50</c:v>
                </c:pt>
                <c:pt idx="4">
                  <c:v>48.1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B7-4727-BA37-A1572428A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151008"/>
        <c:axId val="175151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59.08</c:v>
                </c:pt>
                <c:pt idx="1">
                  <c:v>58.25</c:v>
                </c:pt>
                <c:pt idx="2">
                  <c:v>61.55</c:v>
                </c:pt>
                <c:pt idx="3">
                  <c:v>57.22</c:v>
                </c:pt>
                <c:pt idx="4">
                  <c:v>54.93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CB7-4727-BA37-A1572428A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151008"/>
        <c:axId val="175151400"/>
      </c:lineChart>
      <c:dateAx>
        <c:axId val="175151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151400"/>
        <c:crosses val="autoZero"/>
        <c:auto val="1"/>
        <c:lblOffset val="100"/>
        <c:baseTimeUnit val="years"/>
      </c:dateAx>
      <c:valAx>
        <c:axId val="175151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151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98.14</c:v>
                </c:pt>
                <c:pt idx="1">
                  <c:v>96.57</c:v>
                </c:pt>
                <c:pt idx="2">
                  <c:v>95.36</c:v>
                </c:pt>
                <c:pt idx="3">
                  <c:v>94.86</c:v>
                </c:pt>
                <c:pt idx="4">
                  <c:v>94.76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62D-4E0B-BA8B-FCDE952A5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152576"/>
        <c:axId val="175328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77.12</c:v>
                </c:pt>
                <c:pt idx="1">
                  <c:v>68.150000000000006</c:v>
                </c:pt>
                <c:pt idx="2">
                  <c:v>67.489999999999995</c:v>
                </c:pt>
                <c:pt idx="3">
                  <c:v>67.290000000000006</c:v>
                </c:pt>
                <c:pt idx="4">
                  <c:v>65.569999999999993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62D-4E0B-BA8B-FCDE952A5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152576"/>
        <c:axId val="175328368"/>
      </c:lineChart>
      <c:dateAx>
        <c:axId val="175152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5328368"/>
        <c:crosses val="autoZero"/>
        <c:auto val="1"/>
        <c:lblOffset val="100"/>
        <c:baseTimeUnit val="years"/>
      </c:dateAx>
      <c:valAx>
        <c:axId val="175328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5152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【325.02】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【270.94】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view="pageBreakPreview" zoomScale="55" zoomScaleNormal="100" zoomScaleSheetLayoutView="55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群馬県　渋川市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特定地域生活排水処理</v>
      </c>
      <c r="Q8" s="71"/>
      <c r="R8" s="71"/>
      <c r="S8" s="71"/>
      <c r="T8" s="71"/>
      <c r="U8" s="71"/>
      <c r="V8" s="71"/>
      <c r="W8" s="71" t="str">
        <f>データ!L6</f>
        <v>K3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77838</v>
      </c>
      <c r="AM8" s="68"/>
      <c r="AN8" s="68"/>
      <c r="AO8" s="68"/>
      <c r="AP8" s="68"/>
      <c r="AQ8" s="68"/>
      <c r="AR8" s="68"/>
      <c r="AS8" s="68"/>
      <c r="AT8" s="67">
        <f>データ!T6</f>
        <v>240.27</v>
      </c>
      <c r="AU8" s="67"/>
      <c r="AV8" s="67"/>
      <c r="AW8" s="67"/>
      <c r="AX8" s="67"/>
      <c r="AY8" s="67"/>
      <c r="AZ8" s="67"/>
      <c r="BA8" s="67"/>
      <c r="BB8" s="67">
        <f>データ!U6</f>
        <v>323.95999999999998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0.62</v>
      </c>
      <c r="Q10" s="67"/>
      <c r="R10" s="67"/>
      <c r="S10" s="67"/>
      <c r="T10" s="67"/>
      <c r="U10" s="67"/>
      <c r="V10" s="67"/>
      <c r="W10" s="67">
        <f>データ!Q6</f>
        <v>100</v>
      </c>
      <c r="X10" s="67"/>
      <c r="Y10" s="67"/>
      <c r="Z10" s="67"/>
      <c r="AA10" s="67"/>
      <c r="AB10" s="67"/>
      <c r="AC10" s="67"/>
      <c r="AD10" s="68">
        <f>データ!R6</f>
        <v>1604</v>
      </c>
      <c r="AE10" s="68"/>
      <c r="AF10" s="68"/>
      <c r="AG10" s="68"/>
      <c r="AH10" s="68"/>
      <c r="AI10" s="68"/>
      <c r="AJ10" s="68"/>
      <c r="AK10" s="2"/>
      <c r="AL10" s="68">
        <f>データ!V6</f>
        <v>477</v>
      </c>
      <c r="AM10" s="68"/>
      <c r="AN10" s="68"/>
      <c r="AO10" s="68"/>
      <c r="AP10" s="68"/>
      <c r="AQ10" s="68"/>
      <c r="AR10" s="68"/>
      <c r="AS10" s="68"/>
      <c r="AT10" s="67">
        <f>データ!W6</f>
        <v>0.23</v>
      </c>
      <c r="AU10" s="67"/>
      <c r="AV10" s="67"/>
      <c r="AW10" s="67"/>
      <c r="AX10" s="67"/>
      <c r="AY10" s="67"/>
      <c r="AZ10" s="67"/>
      <c r="BA10" s="67"/>
      <c r="BB10" s="67">
        <f>データ!X6</f>
        <v>2073.91</v>
      </c>
      <c r="BC10" s="67"/>
      <c r="BD10" s="67"/>
      <c r="BE10" s="67"/>
      <c r="BF10" s="67"/>
      <c r="BG10" s="67"/>
      <c r="BH10" s="67"/>
      <c r="BI10" s="67"/>
      <c r="BJ10" s="2"/>
      <c r="BK10" s="2"/>
      <c r="BL10" s="51" t="s">
        <v>22</v>
      </c>
      <c r="BM10" s="52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 x14ac:dyDescent="0.15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111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1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83" t="s">
        <v>112</v>
      </c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83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83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83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83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83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83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83"/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83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83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83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83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83"/>
      <c r="BM59" s="84"/>
      <c r="BN59" s="8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5"/>
    </row>
    <row r="60" spans="1:78" ht="13.5" customHeight="1" x14ac:dyDescent="0.15">
      <c r="A60" s="2"/>
      <c r="B60" s="42" t="s">
        <v>28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4"/>
      <c r="BK60" s="2"/>
      <c r="BL60" s="83"/>
      <c r="BM60" s="84"/>
      <c r="BN60" s="8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5"/>
    </row>
    <row r="61" spans="1:78" ht="13.5" customHeight="1" x14ac:dyDescent="0.15">
      <c r="A61" s="2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4"/>
      <c r="BK61" s="2"/>
      <c r="BL61" s="83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83"/>
      <c r="BM62" s="84"/>
      <c r="BN62" s="8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86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89" t="s">
        <v>29</v>
      </c>
      <c r="BM64" s="90"/>
      <c r="BN64" s="90"/>
      <c r="BO64" s="90"/>
      <c r="BP64" s="90"/>
      <c r="BQ64" s="90"/>
      <c r="BR64" s="90"/>
      <c r="BS64" s="90"/>
      <c r="BT64" s="90"/>
      <c r="BU64" s="90"/>
      <c r="BV64" s="90"/>
      <c r="BW64" s="90"/>
      <c r="BX64" s="90"/>
      <c r="BY64" s="90"/>
      <c r="BZ64" s="91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92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4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83" t="s">
        <v>113</v>
      </c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83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83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83"/>
      <c r="BM69" s="84"/>
      <c r="BN69" s="8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83"/>
      <c r="BM70" s="84"/>
      <c r="BN70" s="8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83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83"/>
      <c r="BM72" s="84"/>
      <c r="BN72" s="8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83"/>
      <c r="BM73" s="84"/>
      <c r="BN73" s="8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83"/>
      <c r="BM74" s="84"/>
      <c r="BN74" s="8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83"/>
      <c r="BM75" s="84"/>
      <c r="BN75" s="8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83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83"/>
      <c r="BM77" s="84"/>
      <c r="BN77" s="8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83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83"/>
      <c r="BM79" s="84"/>
      <c r="BN79" s="8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83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83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86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【325.02】</v>
      </c>
      <c r="I86" s="26" t="str">
        <f>データ!CA6</f>
        <v>【60.61】</v>
      </c>
      <c r="J86" s="26" t="str">
        <f>データ!CL6</f>
        <v>【270.94】</v>
      </c>
      <c r="K86" s="26" t="str">
        <f>データ!CW6</f>
        <v>【57.80】</v>
      </c>
      <c r="L86" s="26" t="str">
        <f>データ!DH6</f>
        <v>【78.90】</v>
      </c>
      <c r="M86" s="26" t="s">
        <v>43</v>
      </c>
      <c r="N86" s="26" t="s">
        <v>43</v>
      </c>
      <c r="O86" s="26" t="str">
        <f>データ!EO6</f>
        <v>【-】</v>
      </c>
    </row>
  </sheetData>
  <sheetProtection algorithmName="SHA-512" hashValue="KxhY1959LOVRS3ufYVbrkHyrNTevjrgXe6wOxx8Z2B8DaqexrEWRrKUnn8M5m2JwW/zt/m3E1ZVCQUXAvN5t9Q==" saltValue="Vn1W1a6WB9dx8ew9+sdDBQ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6" t="s">
        <v>54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55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56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58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59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60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61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62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63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64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65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66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67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68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2018</v>
      </c>
      <c r="C6" s="33">
        <f t="shared" ref="C6:X6" si="3">C7</f>
        <v>102083</v>
      </c>
      <c r="D6" s="33">
        <f t="shared" si="3"/>
        <v>47</v>
      </c>
      <c r="E6" s="33">
        <f t="shared" si="3"/>
        <v>18</v>
      </c>
      <c r="F6" s="33">
        <f t="shared" si="3"/>
        <v>0</v>
      </c>
      <c r="G6" s="33">
        <f t="shared" si="3"/>
        <v>0</v>
      </c>
      <c r="H6" s="33" t="str">
        <f t="shared" si="3"/>
        <v>群馬県　渋川市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特定地域生活排水処理</v>
      </c>
      <c r="L6" s="33" t="str">
        <f t="shared" si="3"/>
        <v>K3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0.62</v>
      </c>
      <c r="Q6" s="34">
        <f t="shared" si="3"/>
        <v>100</v>
      </c>
      <c r="R6" s="34">
        <f t="shared" si="3"/>
        <v>1604</v>
      </c>
      <c r="S6" s="34">
        <f t="shared" si="3"/>
        <v>77838</v>
      </c>
      <c r="T6" s="34">
        <f t="shared" si="3"/>
        <v>240.27</v>
      </c>
      <c r="U6" s="34">
        <f t="shared" si="3"/>
        <v>323.95999999999998</v>
      </c>
      <c r="V6" s="34">
        <f t="shared" si="3"/>
        <v>477</v>
      </c>
      <c r="W6" s="34">
        <f t="shared" si="3"/>
        <v>0.23</v>
      </c>
      <c r="X6" s="34">
        <f t="shared" si="3"/>
        <v>2073.91</v>
      </c>
      <c r="Y6" s="35">
        <f>IF(Y7="",NA(),Y7)</f>
        <v>100</v>
      </c>
      <c r="Z6" s="35">
        <f t="shared" ref="Z6:AH6" si="4">IF(Z7="",NA(),Z7)</f>
        <v>100</v>
      </c>
      <c r="AA6" s="35">
        <f t="shared" si="4"/>
        <v>100</v>
      </c>
      <c r="AB6" s="35">
        <f t="shared" si="4"/>
        <v>102.64</v>
      </c>
      <c r="AC6" s="35">
        <f t="shared" si="4"/>
        <v>97.87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416.91</v>
      </c>
      <c r="BL6" s="35">
        <f t="shared" si="7"/>
        <v>392.19</v>
      </c>
      <c r="BM6" s="35">
        <f t="shared" si="7"/>
        <v>413.5</v>
      </c>
      <c r="BN6" s="35">
        <f t="shared" si="7"/>
        <v>407.42</v>
      </c>
      <c r="BO6" s="35">
        <f t="shared" si="7"/>
        <v>386.46</v>
      </c>
      <c r="BP6" s="34" t="str">
        <f>IF(BP7="","",IF(BP7="-","【-】","【"&amp;SUBSTITUTE(TEXT(BP7,"#,##0.00"),"-","△")&amp;"】"))</f>
        <v>【325.02】</v>
      </c>
      <c r="BQ6" s="35">
        <f>IF(BQ7="",NA(),BQ7)</f>
        <v>45.48</v>
      </c>
      <c r="BR6" s="35">
        <f t="shared" ref="BR6:BZ6" si="8">IF(BR7="",NA(),BR7)</f>
        <v>37.22</v>
      </c>
      <c r="BS6" s="35">
        <f t="shared" si="8"/>
        <v>36.020000000000003</v>
      </c>
      <c r="BT6" s="35">
        <f t="shared" si="8"/>
        <v>36.799999999999997</v>
      </c>
      <c r="BU6" s="35">
        <f t="shared" si="8"/>
        <v>28.79</v>
      </c>
      <c r="BV6" s="35">
        <f t="shared" si="8"/>
        <v>57.93</v>
      </c>
      <c r="BW6" s="35">
        <f t="shared" si="8"/>
        <v>57.03</v>
      </c>
      <c r="BX6" s="35">
        <f t="shared" si="8"/>
        <v>55.84</v>
      </c>
      <c r="BY6" s="35">
        <f t="shared" si="8"/>
        <v>57.08</v>
      </c>
      <c r="BZ6" s="35">
        <f t="shared" si="8"/>
        <v>55.85</v>
      </c>
      <c r="CA6" s="34" t="str">
        <f>IF(CA7="","",IF(CA7="-","【-】","【"&amp;SUBSTITUTE(TEXT(CA7,"#,##0.00"),"-","△")&amp;"】"))</f>
        <v>【60.61】</v>
      </c>
      <c r="CB6" s="35">
        <f>IF(CB7="",NA(),CB7)</f>
        <v>179.53</v>
      </c>
      <c r="CC6" s="35">
        <f t="shared" ref="CC6:CK6" si="9">IF(CC7="",NA(),CC7)</f>
        <v>222.5</v>
      </c>
      <c r="CD6" s="35">
        <f t="shared" si="9"/>
        <v>227.29</v>
      </c>
      <c r="CE6" s="35">
        <f t="shared" si="9"/>
        <v>215.16</v>
      </c>
      <c r="CF6" s="35">
        <f t="shared" si="9"/>
        <v>283.91000000000003</v>
      </c>
      <c r="CG6" s="35">
        <f t="shared" si="9"/>
        <v>276.93</v>
      </c>
      <c r="CH6" s="35">
        <f t="shared" si="9"/>
        <v>283.73</v>
      </c>
      <c r="CI6" s="35">
        <f t="shared" si="9"/>
        <v>287.57</v>
      </c>
      <c r="CJ6" s="35">
        <f t="shared" si="9"/>
        <v>286.86</v>
      </c>
      <c r="CK6" s="35">
        <f t="shared" si="9"/>
        <v>287.91000000000003</v>
      </c>
      <c r="CL6" s="34" t="str">
        <f>IF(CL7="","",IF(CL7="-","【-】","【"&amp;SUBSTITUTE(TEXT(CL7,"#,##0.00"),"-","△")&amp;"】"))</f>
        <v>【270.94】</v>
      </c>
      <c r="CM6" s="35">
        <f>IF(CM7="",NA(),CM7)</f>
        <v>43.84</v>
      </c>
      <c r="CN6" s="35">
        <f t="shared" ref="CN6:CV6" si="10">IF(CN7="",NA(),CN7)</f>
        <v>46.31</v>
      </c>
      <c r="CO6" s="35">
        <f t="shared" si="10"/>
        <v>40.1</v>
      </c>
      <c r="CP6" s="35">
        <f t="shared" si="10"/>
        <v>50</v>
      </c>
      <c r="CQ6" s="35">
        <f t="shared" si="10"/>
        <v>48.1</v>
      </c>
      <c r="CR6" s="35">
        <f t="shared" si="10"/>
        <v>59.08</v>
      </c>
      <c r="CS6" s="35">
        <f t="shared" si="10"/>
        <v>58.25</v>
      </c>
      <c r="CT6" s="35">
        <f t="shared" si="10"/>
        <v>61.55</v>
      </c>
      <c r="CU6" s="35">
        <f t="shared" si="10"/>
        <v>57.22</v>
      </c>
      <c r="CV6" s="35">
        <f t="shared" si="10"/>
        <v>54.93</v>
      </c>
      <c r="CW6" s="34" t="str">
        <f>IF(CW7="","",IF(CW7="-","【-】","【"&amp;SUBSTITUTE(TEXT(CW7,"#,##0.00"),"-","△")&amp;"】"))</f>
        <v>【57.80】</v>
      </c>
      <c r="CX6" s="35">
        <f>IF(CX7="",NA(),CX7)</f>
        <v>98.14</v>
      </c>
      <c r="CY6" s="35">
        <f t="shared" ref="CY6:DG6" si="11">IF(CY7="",NA(),CY7)</f>
        <v>96.57</v>
      </c>
      <c r="CZ6" s="35">
        <f t="shared" si="11"/>
        <v>95.36</v>
      </c>
      <c r="DA6" s="35">
        <f t="shared" si="11"/>
        <v>94.86</v>
      </c>
      <c r="DB6" s="35">
        <f t="shared" si="11"/>
        <v>94.76</v>
      </c>
      <c r="DC6" s="35">
        <f t="shared" si="11"/>
        <v>77.12</v>
      </c>
      <c r="DD6" s="35">
        <f t="shared" si="11"/>
        <v>68.150000000000006</v>
      </c>
      <c r="DE6" s="35">
        <f t="shared" si="11"/>
        <v>67.489999999999995</v>
      </c>
      <c r="DF6" s="35">
        <f t="shared" si="11"/>
        <v>67.290000000000006</v>
      </c>
      <c r="DG6" s="35">
        <f t="shared" si="11"/>
        <v>65.569999999999993</v>
      </c>
      <c r="DH6" s="34" t="str">
        <f>IF(DH7="","",IF(DH7="-","【-】","【"&amp;SUBSTITUTE(TEXT(DH7,"#,##0.00"),"-","△")&amp;"】"))</f>
        <v>【78.90】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 t="str">
        <f t="shared" si="14"/>
        <v>-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 t="str">
        <f t="shared" si="14"/>
        <v>-</v>
      </c>
      <c r="EO6" s="34" t="str">
        <f>IF(EO7="","",IF(EO7="-","【-】","【"&amp;SUBSTITUTE(TEXT(EO7,"#,##0.00"),"-","△")&amp;"】"))</f>
        <v>【-】</v>
      </c>
    </row>
    <row r="7" spans="1:145" s="36" customFormat="1" x14ac:dyDescent="0.15">
      <c r="A7" s="28"/>
      <c r="B7" s="37">
        <v>2018</v>
      </c>
      <c r="C7" s="37">
        <v>102083</v>
      </c>
      <c r="D7" s="37">
        <v>47</v>
      </c>
      <c r="E7" s="37">
        <v>18</v>
      </c>
      <c r="F7" s="37">
        <v>0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0.62</v>
      </c>
      <c r="Q7" s="38">
        <v>100</v>
      </c>
      <c r="R7" s="38">
        <v>1604</v>
      </c>
      <c r="S7" s="38">
        <v>77838</v>
      </c>
      <c r="T7" s="38">
        <v>240.27</v>
      </c>
      <c r="U7" s="38">
        <v>323.95999999999998</v>
      </c>
      <c r="V7" s="38">
        <v>477</v>
      </c>
      <c r="W7" s="38">
        <v>0.23</v>
      </c>
      <c r="X7" s="38">
        <v>2073.91</v>
      </c>
      <c r="Y7" s="38">
        <v>100</v>
      </c>
      <c r="Z7" s="38">
        <v>100</v>
      </c>
      <c r="AA7" s="38">
        <v>100</v>
      </c>
      <c r="AB7" s="38">
        <v>102.64</v>
      </c>
      <c r="AC7" s="38">
        <v>97.87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416.91</v>
      </c>
      <c r="BL7" s="38">
        <v>392.19</v>
      </c>
      <c r="BM7" s="38">
        <v>413.5</v>
      </c>
      <c r="BN7" s="38">
        <v>407.42</v>
      </c>
      <c r="BO7" s="38">
        <v>386.46</v>
      </c>
      <c r="BP7" s="38">
        <v>325.02</v>
      </c>
      <c r="BQ7" s="38">
        <v>45.48</v>
      </c>
      <c r="BR7" s="38">
        <v>37.22</v>
      </c>
      <c r="BS7" s="38">
        <v>36.020000000000003</v>
      </c>
      <c r="BT7" s="38">
        <v>36.799999999999997</v>
      </c>
      <c r="BU7" s="38">
        <v>28.79</v>
      </c>
      <c r="BV7" s="38">
        <v>57.93</v>
      </c>
      <c r="BW7" s="38">
        <v>57.03</v>
      </c>
      <c r="BX7" s="38">
        <v>55.84</v>
      </c>
      <c r="BY7" s="38">
        <v>57.08</v>
      </c>
      <c r="BZ7" s="38">
        <v>55.85</v>
      </c>
      <c r="CA7" s="38">
        <v>60.61</v>
      </c>
      <c r="CB7" s="38">
        <v>179.53</v>
      </c>
      <c r="CC7" s="38">
        <v>222.5</v>
      </c>
      <c r="CD7" s="38">
        <v>227.29</v>
      </c>
      <c r="CE7" s="38">
        <v>215.16</v>
      </c>
      <c r="CF7" s="38">
        <v>283.91000000000003</v>
      </c>
      <c r="CG7" s="38">
        <v>276.93</v>
      </c>
      <c r="CH7" s="38">
        <v>283.73</v>
      </c>
      <c r="CI7" s="38">
        <v>287.57</v>
      </c>
      <c r="CJ7" s="38">
        <v>286.86</v>
      </c>
      <c r="CK7" s="38">
        <v>287.91000000000003</v>
      </c>
      <c r="CL7" s="38">
        <v>270.94</v>
      </c>
      <c r="CM7" s="38">
        <v>43.84</v>
      </c>
      <c r="CN7" s="38">
        <v>46.31</v>
      </c>
      <c r="CO7" s="38">
        <v>40.1</v>
      </c>
      <c r="CP7" s="38">
        <v>50</v>
      </c>
      <c r="CQ7" s="38">
        <v>48.1</v>
      </c>
      <c r="CR7" s="38">
        <v>59.08</v>
      </c>
      <c r="CS7" s="38">
        <v>58.25</v>
      </c>
      <c r="CT7" s="38">
        <v>61.55</v>
      </c>
      <c r="CU7" s="38">
        <v>57.22</v>
      </c>
      <c r="CV7" s="38">
        <v>54.93</v>
      </c>
      <c r="CW7" s="38">
        <v>57.8</v>
      </c>
      <c r="CX7" s="38">
        <v>98.14</v>
      </c>
      <c r="CY7" s="38">
        <v>96.57</v>
      </c>
      <c r="CZ7" s="38">
        <v>95.36</v>
      </c>
      <c r="DA7" s="38">
        <v>94.86</v>
      </c>
      <c r="DB7" s="38">
        <v>94.76</v>
      </c>
      <c r="DC7" s="38">
        <v>77.12</v>
      </c>
      <c r="DD7" s="38">
        <v>68.150000000000006</v>
      </c>
      <c r="DE7" s="38">
        <v>67.489999999999995</v>
      </c>
      <c r="DF7" s="38">
        <v>67.290000000000006</v>
      </c>
      <c r="DG7" s="38">
        <v>65.569999999999993</v>
      </c>
      <c r="DH7" s="38">
        <v>78.900000000000006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 t="s">
        <v>104</v>
      </c>
      <c r="EF7" s="38" t="s">
        <v>104</v>
      </c>
      <c r="EG7" s="38" t="s">
        <v>104</v>
      </c>
      <c r="EH7" s="38" t="s">
        <v>104</v>
      </c>
      <c r="EI7" s="38" t="s">
        <v>104</v>
      </c>
      <c r="EJ7" s="38" t="s">
        <v>104</v>
      </c>
      <c r="EK7" s="38" t="s">
        <v>104</v>
      </c>
      <c r="EL7" s="38" t="s">
        <v>104</v>
      </c>
      <c r="EM7" s="38" t="s">
        <v>104</v>
      </c>
      <c r="EN7" s="38" t="s">
        <v>104</v>
      </c>
      <c r="EO7" s="38" t="s">
        <v>104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2020-02-10T10:20:33Z</cp:lastPrinted>
  <dcterms:created xsi:type="dcterms:W3CDTF">2019-12-05T05:28:34Z</dcterms:created>
  <dcterms:modified xsi:type="dcterms:W3CDTF">2020-02-12T02:22:11Z</dcterms:modified>
  <cp:category/>
</cp:coreProperties>
</file>