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5 確認済みファイル（HP掲載用）\08 渋川市○□■△\"/>
    </mc:Choice>
  </mc:AlternateContent>
  <workbookProtection workbookAlgorithmName="SHA-512" workbookHashValue="8MJNyDZg/+7OEjPNJUiTrn4wgVF2mNmbugRQS3GOqGPrFZ7Z5SFY/v4QTMkKXWiibtHu2CdTUi5ZeopQMoh4sw==" workbookSaltValue="7s3YDEJuPqBxGRV9Uv5AWA==" workbookSpinCount="100000" lockStructure="1"/>
  <bookViews>
    <workbookView xWindow="0" yWindow="0" windowWidth="20490" windowHeight="7770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G88" i="4"/>
  <c r="F88" i="4"/>
  <c r="E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IX76" i="4" l="1"/>
  <c r="ML52" i="4"/>
  <c r="IX52" i="4"/>
  <c r="BV76" i="4"/>
  <c r="FJ52" i="4"/>
  <c r="IX30" i="4"/>
  <c r="BV52" i="4"/>
  <c r="ML76" i="4"/>
  <c r="FJ30" i="4"/>
  <c r="BV30" i="4"/>
  <c r="C11" i="5"/>
  <c r="D11" i="5"/>
  <c r="E11" i="5"/>
  <c r="B11" i="5"/>
  <c r="EH52" i="4" l="1"/>
  <c r="HV30" i="4"/>
  <c r="LJ76" i="4"/>
  <c r="AT52" i="4"/>
  <c r="EH30" i="4"/>
  <c r="AT76" i="4"/>
  <c r="HV76" i="4"/>
  <c r="LJ52" i="4"/>
  <c r="AT30" i="4"/>
  <c r="HV52" i="4"/>
  <c r="AF76" i="4"/>
  <c r="DT52" i="4"/>
  <c r="HH30" i="4"/>
  <c r="KV76" i="4"/>
  <c r="AF52" i="4"/>
  <c r="DT30" i="4"/>
  <c r="HH76" i="4"/>
  <c r="KV52" i="4"/>
  <c r="AF30" i="4"/>
  <c r="HH52" i="4"/>
  <c r="GT52" i="4"/>
  <c r="R76" i="4"/>
  <c r="DF52" i="4"/>
  <c r="GT30" i="4"/>
  <c r="DF30" i="4"/>
  <c r="KH52" i="4"/>
  <c r="R30" i="4"/>
  <c r="KH76" i="4"/>
  <c r="R52" i="4"/>
  <c r="GT76" i="4"/>
  <c r="LX76" i="4"/>
  <c r="IJ76" i="4"/>
  <c r="LX52" i="4"/>
  <c r="BH30" i="4"/>
  <c r="BH52" i="4"/>
  <c r="IJ52" i="4"/>
  <c r="EV52" i="4"/>
  <c r="IJ30" i="4"/>
  <c r="EV30" i="4"/>
  <c r="BH76" i="4"/>
</calcChain>
</file>

<file path=xl/sharedStrings.xml><?xml version="1.0" encoding="utf-8"?>
<sst xmlns="http://schemas.openxmlformats.org/spreadsheetml/2006/main" count="301" uniqueCount="149">
  <si>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</si>
  <si>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</si>
  <si>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</si>
  <si>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</si>
  <si>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</si>
  <si>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</si>
  <si>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</si>
  <si>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</si>
  <si>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</si>
  <si>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</si>
  <si>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</si>
  <si>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</si>
  <si>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</si>
  <si>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</si>
  <si>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</si>
  <si>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</si>
  <si>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</si>
  <si>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</si>
  <si>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</si>
  <si>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</si>
  <si>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</si>
  <si>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</si>
  <si>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</si>
  <si>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</si>
  <si>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</si>
  <si>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</si>
  <si>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</si>
  <si>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</si>
  <si>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</si>
  <si>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</si>
  <si>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</si>
  <si>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</si>
  <si>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</si>
  <si>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</si>
  <si>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</si>
  <si>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</si>
  <si>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</si>
  <si>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</si>
  <si>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</si>
  <si>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</si>
  <si>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</si>
  <si>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</si>
  <si>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</si>
  <si>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</si>
  <si>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</si>
  <si>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</si>
  <si>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</si>
  <si>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</si>
  <si>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</si>
  <si>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</si>
  <si>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</si>
  <si>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</si>
  <si>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</si>
  <si>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</si>
  <si>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</si>
  <si>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</si>
  <si>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</si>
  <si>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</si>
  <si>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</si>
  <si>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</si>
  <si>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</si>
  <si>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</si>
  <si>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</si>
  <si>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</si>
  <si>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</si>
  <si>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</si>
  <si>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</si>
  <si>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</si>
  <si>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</si>
  <si>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</si>
  <si>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</si>
  <si>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</si>
  <si>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</si>
  <si>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</si>
  <si>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</si>
  <si>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</si>
  <si>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</si>
  <si>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</si>
  <si>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</si>
  <si>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</si>
  <si>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</si>
  <si>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</si>
  <si>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</si>
  <si>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</si>
  <si>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</si>
  <si>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</si>
  <si>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</si>
  <si>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</si>
  <si>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</si>
  <si>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</si>
  <si>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</si>
  <si>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</si>
  <si>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</si>
  <si>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</si>
  <si>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</si>
  <si>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</si>
  <si>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</si>
  <si>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</si>
  <si>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</si>
  <si>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</si>
  <si>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</si>
  <si>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</si>
  <si>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</si>
  <si>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</si>
  <si>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</si>
  <si>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</si>
  <si>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</si>
  <si>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</si>
  <si>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</si>
  <si>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</si>
  <si>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</si>
  <si>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</si>
  <si>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</si>
  <si>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</si>
  <si>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当該値(N-1)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</si>
  <si>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</si>
  <si>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</si>
  <si>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</si>
  <si>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</si>
  <si>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</si>
  <si>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</si>
  <si>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</si>
  <si>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</si>
  <si>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</si>
  <si>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</si>
  <si>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</si>
  <si>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</si>
  <si>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</si>
  <si>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</si>
  <si>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群馬県　渋川市</t>
  </si>
  <si>
    <t>ＳＵＮおのがみ</t>
  </si>
  <si>
    <t>法非適用</t>
  </si>
  <si>
    <t>観光施設事業</t>
  </si>
  <si>
    <t>休養宿泊施設</t>
  </si>
  <si>
    <t>Ａ１Ｂ２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</si>
  <si>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</si>
  <si>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</si>
  <si>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</si>
  <si>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</si>
  <si>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</si>
  <si>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</si>
  <si>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</si>
  <si>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</si>
  <si>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</si>
  <si>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</si>
  <si>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①収益的収支比率は、平均値より5.7ポイント上回り、100％を超えていることから、黒字経営となっている。
②他会計補助金比率は、平均値より27.4ポイント下回っている。また、③宿泊者一人当たりの他会計補助金額については、平均値より3,392ポイント下回っており、平均に比べ一般会計に依存していない状況である。
④定員稼働率は、19.8ポイント上回っており、比較的良好である。
⑤人件費比率は、平均値を2.7ポイント下回っており、人件費の抑制を図ることができている。
⑥売上高GOP比率は、平均値よりも55.3ポイント高くなっており、施設の営業に関する収益性が保たれている。
⑦EBITDAは、数値がマイナスとなっているが、平均値より10,193千円上回っている。</t>
    <rPh sb="1" eb="4">
      <t>シュウエキテキ</t>
    </rPh>
    <rPh sb="4" eb="6">
      <t>シュウシ</t>
    </rPh>
    <rPh sb="6" eb="8">
      <t>ヒリツ</t>
    </rPh>
    <rPh sb="10" eb="13">
      <t>ヘイキンチ</t>
    </rPh>
    <rPh sb="22" eb="24">
      <t>ウワマワ</t>
    </rPh>
    <rPh sb="31" eb="32">
      <t>コ</t>
    </rPh>
    <rPh sb="41" eb="43">
      <t>クロジ</t>
    </rPh>
    <rPh sb="43" eb="45">
      <t>ケイエイ</t>
    </rPh>
    <rPh sb="54" eb="57">
      <t>タカイケイ</t>
    </rPh>
    <rPh sb="57" eb="60">
      <t>ホジョキン</t>
    </rPh>
    <rPh sb="60" eb="62">
      <t>ヒリツ</t>
    </rPh>
    <rPh sb="64" eb="67">
      <t>ヘイキンチ</t>
    </rPh>
    <rPh sb="77" eb="79">
      <t>シタマワ</t>
    </rPh>
    <rPh sb="88" eb="91">
      <t>シュクハクシャ</t>
    </rPh>
    <rPh sb="91" eb="93">
      <t>ヒトリ</t>
    </rPh>
    <rPh sb="93" eb="94">
      <t>ア</t>
    </rPh>
    <rPh sb="97" eb="98">
      <t>タ</t>
    </rPh>
    <rPh sb="98" eb="100">
      <t>カイケイ</t>
    </rPh>
    <rPh sb="100" eb="103">
      <t>ホジョキン</t>
    </rPh>
    <rPh sb="103" eb="104">
      <t>ガク</t>
    </rPh>
    <rPh sb="110" eb="113">
      <t>ヘイキンチ</t>
    </rPh>
    <rPh sb="124" eb="126">
      <t>シタマワ</t>
    </rPh>
    <rPh sb="131" eb="133">
      <t>ヘイキン</t>
    </rPh>
    <rPh sb="134" eb="135">
      <t>クラ</t>
    </rPh>
    <rPh sb="136" eb="138">
      <t>イッパン</t>
    </rPh>
    <rPh sb="138" eb="140">
      <t>カイケイ</t>
    </rPh>
    <rPh sb="141" eb="143">
      <t>イゾン</t>
    </rPh>
    <rPh sb="148" eb="150">
      <t>ジョウキョウ</t>
    </rPh>
    <rPh sb="156" eb="158">
      <t>テイイン</t>
    </rPh>
    <rPh sb="158" eb="161">
      <t>カドウリツ</t>
    </rPh>
    <rPh sb="171" eb="173">
      <t>ウワマワ</t>
    </rPh>
    <rPh sb="178" eb="181">
      <t>ヒカクテキ</t>
    </rPh>
    <rPh sb="181" eb="183">
      <t>リョウコウ</t>
    </rPh>
    <rPh sb="189" eb="192">
      <t>ジンケンヒ</t>
    </rPh>
    <rPh sb="192" eb="194">
      <t>ヒリツ</t>
    </rPh>
    <rPh sb="196" eb="199">
      <t>ヘイキンチ</t>
    </rPh>
    <rPh sb="207" eb="209">
      <t>シタマワ</t>
    </rPh>
    <rPh sb="214" eb="217">
      <t>ジンケンヒ</t>
    </rPh>
    <rPh sb="218" eb="220">
      <t>ヨクセイ</t>
    </rPh>
    <rPh sb="221" eb="222">
      <t>ハカ</t>
    </rPh>
    <rPh sb="234" eb="237">
      <t>ウリアゲダカ</t>
    </rPh>
    <rPh sb="240" eb="242">
      <t>ヒリツ</t>
    </rPh>
    <rPh sb="244" eb="247">
      <t>ヘイキンチ</t>
    </rPh>
    <rPh sb="258" eb="259">
      <t>タカ</t>
    </rPh>
    <rPh sb="266" eb="268">
      <t>シセツ</t>
    </rPh>
    <rPh sb="269" eb="271">
      <t>エイギョウ</t>
    </rPh>
    <rPh sb="272" eb="273">
      <t>カン</t>
    </rPh>
    <rPh sb="275" eb="278">
      <t>シュウエキセイ</t>
    </rPh>
    <rPh sb="279" eb="280">
      <t>タモ</t>
    </rPh>
    <rPh sb="296" eb="298">
      <t>スウチ</t>
    </rPh>
    <rPh sb="311" eb="314">
      <t>ヘイキンチ</t>
    </rPh>
    <rPh sb="322" eb="324">
      <t>センエン</t>
    </rPh>
    <rPh sb="324" eb="326">
      <t>ウワマワ</t>
    </rPh>
    <phoneticPr fontId="5"/>
  </si>
  <si>
    <t>⑩設備投資見込額は、今後10年間で見込む建設改良費や修繕費などの額であり、給水加圧ユニット更新工事等を予定している。
⑫企業債残高対料金収入比率は0であるが、これは企業債残高が0であることによるものである。</t>
    <rPh sb="1" eb="3">
      <t>セツビ</t>
    </rPh>
    <rPh sb="3" eb="5">
      <t>トウシ</t>
    </rPh>
    <rPh sb="5" eb="8">
      <t>ミコミガク</t>
    </rPh>
    <rPh sb="10" eb="12">
      <t>コンゴ</t>
    </rPh>
    <rPh sb="14" eb="16">
      <t>ネンカン</t>
    </rPh>
    <rPh sb="17" eb="19">
      <t>ミコ</t>
    </rPh>
    <rPh sb="20" eb="22">
      <t>ケンセツ</t>
    </rPh>
    <rPh sb="22" eb="25">
      <t>カイリョウヒ</t>
    </rPh>
    <rPh sb="26" eb="29">
      <t>シュウゼンヒ</t>
    </rPh>
    <rPh sb="32" eb="33">
      <t>ガク</t>
    </rPh>
    <rPh sb="37" eb="39">
      <t>キュウスイ</t>
    </rPh>
    <rPh sb="39" eb="41">
      <t>カアツ</t>
    </rPh>
    <rPh sb="45" eb="47">
      <t>コウシン</t>
    </rPh>
    <rPh sb="47" eb="49">
      <t>コウジ</t>
    </rPh>
    <rPh sb="49" eb="50">
      <t>トウ</t>
    </rPh>
    <rPh sb="51" eb="53">
      <t>ヨテイ</t>
    </rPh>
    <rPh sb="60" eb="63">
      <t>キギョウサイ</t>
    </rPh>
    <rPh sb="63" eb="65">
      <t>ザンダカ</t>
    </rPh>
    <rPh sb="65" eb="66">
      <t>タイ</t>
    </rPh>
    <rPh sb="66" eb="68">
      <t>リョウキン</t>
    </rPh>
    <rPh sb="68" eb="70">
      <t>シュウニュウ</t>
    </rPh>
    <rPh sb="70" eb="72">
      <t>ヒリツ</t>
    </rPh>
    <rPh sb="82" eb="85">
      <t>キギョウサイ</t>
    </rPh>
    <rPh sb="85" eb="87">
      <t>ザンダカ</t>
    </rPh>
    <phoneticPr fontId="5"/>
  </si>
  <si>
    <t>平成28年度までは上昇傾向であるが、平成29年度より利用が下向きとなっている。</t>
    <rPh sb="0" eb="2">
      <t>ヘイセイ</t>
    </rPh>
    <rPh sb="4" eb="6">
      <t>ネンド</t>
    </rPh>
    <rPh sb="9" eb="11">
      <t>ジョウショウ</t>
    </rPh>
    <rPh sb="11" eb="13">
      <t>ケイコウ</t>
    </rPh>
    <rPh sb="18" eb="20">
      <t>ヘイセイ</t>
    </rPh>
    <rPh sb="22" eb="24">
      <t>ネンド</t>
    </rPh>
    <rPh sb="26" eb="28">
      <t>リヨウ</t>
    </rPh>
    <rPh sb="29" eb="31">
      <t>シタム</t>
    </rPh>
    <phoneticPr fontId="5"/>
  </si>
  <si>
    <t>　指定管理者制度を導入し運営しており、収益状況は比較的良好である。
　施設の開館から20年が経過しているため、計画的に設備の改修や修繕を実施していく必要がある。
　収益等の状況から見ても、収益性が比較的良好に保たれていることが分かるように、民間企業への施設譲渡についても現在検討している状況である。</t>
    <rPh sb="1" eb="3">
      <t>シテイ</t>
    </rPh>
    <rPh sb="3" eb="6">
      <t>カンリシャ</t>
    </rPh>
    <rPh sb="6" eb="8">
      <t>セイド</t>
    </rPh>
    <rPh sb="9" eb="11">
      <t>ドウニュウ</t>
    </rPh>
    <rPh sb="12" eb="14">
      <t>ウンエイ</t>
    </rPh>
    <rPh sb="19" eb="21">
      <t>シュウエキ</t>
    </rPh>
    <rPh sb="21" eb="23">
      <t>ジョウキョウ</t>
    </rPh>
    <rPh sb="24" eb="27">
      <t>ヒカクテキ</t>
    </rPh>
    <rPh sb="27" eb="29">
      <t>リョウコウ</t>
    </rPh>
    <rPh sb="35" eb="37">
      <t>シセツ</t>
    </rPh>
    <rPh sb="38" eb="40">
      <t>カイカン</t>
    </rPh>
    <rPh sb="44" eb="45">
      <t>ネン</t>
    </rPh>
    <rPh sb="46" eb="48">
      <t>ケイカ</t>
    </rPh>
    <rPh sb="55" eb="58">
      <t>ケイカクテキ</t>
    </rPh>
    <rPh sb="59" eb="61">
      <t>セツビ</t>
    </rPh>
    <rPh sb="62" eb="64">
      <t>カイシュウ</t>
    </rPh>
    <rPh sb="65" eb="67">
      <t>シュウゼン</t>
    </rPh>
    <rPh sb="68" eb="70">
      <t>ジッシ</t>
    </rPh>
    <rPh sb="74" eb="76">
      <t>ヒツヨウ</t>
    </rPh>
    <rPh sb="82" eb="84">
      <t>シュウエキ</t>
    </rPh>
    <rPh sb="84" eb="85">
      <t>トウ</t>
    </rPh>
    <rPh sb="86" eb="88">
      <t>ジョウキョウ</t>
    </rPh>
    <rPh sb="90" eb="91">
      <t>ミ</t>
    </rPh>
    <rPh sb="94" eb="97">
      <t>シュウエキセイ</t>
    </rPh>
    <rPh sb="98" eb="101">
      <t>ヒカクテキ</t>
    </rPh>
    <rPh sb="101" eb="103">
      <t>リョウコウ</t>
    </rPh>
    <rPh sb="104" eb="105">
      <t>タモ</t>
    </rPh>
    <rPh sb="113" eb="114">
      <t>ワ</t>
    </rPh>
    <rPh sb="120" eb="122">
      <t>ミンカン</t>
    </rPh>
    <rPh sb="122" eb="124">
      <t>キギョウ</t>
    </rPh>
    <rPh sb="126" eb="128">
      <t>シセツ</t>
    </rPh>
    <rPh sb="128" eb="130">
      <t>ジョウト</t>
    </rPh>
    <rPh sb="135" eb="137">
      <t>ゲンザイ</t>
    </rPh>
    <rPh sb="137" eb="139">
      <t>ケントウ</t>
    </rPh>
    <rPh sb="143" eb="145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</si>
</sst>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1313</c:v>
                </c:pt>
                <c:pt idx="4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A-4640-9D77-F4B8E9EF9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269568"/>
        <c:axId val="331275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2500</c:v>
                </c:pt>
                <c:pt idx="1">
                  <c:v>2895</c:v>
                </c:pt>
                <c:pt idx="2">
                  <c:v>2798</c:v>
                </c:pt>
                <c:pt idx="3">
                  <c:v>2646</c:v>
                </c:pt>
                <c:pt idx="4">
                  <c:v>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A-4640-9D77-F4B8E9EF9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69568"/>
        <c:axId val="331275448"/>
      </c:lineChart>
      <c:dateAx>
        <c:axId val="33126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275448"/>
        <c:crosses val="autoZero"/>
        <c:auto val="1"/>
        <c:lblOffset val="100"/>
        <c:baseTimeUnit val="years"/>
      </c:dateAx>
      <c:valAx>
        <c:axId val="331275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1269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F79-4AD3-800A-6F41B82B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54888"/>
        <c:axId val="3363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9-4AD3-800A-6F41B82B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54888"/>
        <c:axId val="336351360"/>
      </c:lineChart>
      <c:dateAx>
        <c:axId val="336354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51360"/>
        <c:crosses val="autoZero"/>
        <c:auto val="1"/>
        <c:lblOffset val="100"/>
        <c:baseTimeUnit val="years"/>
      </c:dateAx>
      <c:valAx>
        <c:axId val="33635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354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0.14130000000000001</c:v>
                </c:pt>
                <c:pt idx="1">
                  <c:v>0.16450000000000001</c:v>
                </c:pt>
                <c:pt idx="2">
                  <c:v>0.1704</c:v>
                </c:pt>
                <c:pt idx="3">
                  <c:v>0.15890000000000001</c:v>
                </c:pt>
                <c:pt idx="4">
                  <c:v>0.13650000000000001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B0-42C3-B952-783FBAFE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52928"/>
        <c:axId val="33635528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1.6999999999999999E-3</c:v>
                </c:pt>
                <c:pt idx="1">
                  <c:v>1.6999999999999999E-3</c:v>
                </c:pt>
                <c:pt idx="2">
                  <c:v>1.6999999999999999E-3</c:v>
                </c:pt>
                <c:pt idx="3">
                  <c:v>1.6999999999999999E-3</c:v>
                </c:pt>
                <c:pt idx="4">
                  <c:v>1.8E-3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0-42C3-B952-783FBAFE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53712"/>
        <c:axId val="336353320"/>
      </c:lineChart>
      <c:dateAx>
        <c:axId val="336352928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6355280"/>
        <c:crosses val="autoZero"/>
        <c:auto val="1"/>
        <c:lblOffset val="100"/>
        <c:baseTimeUnit val="years"/>
      </c:dateAx>
      <c:valAx>
        <c:axId val="33635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6352928"/>
        <c:crosses val="autoZero"/>
        <c:crossBetween val="between"/>
      </c:valAx>
      <c:valAx>
        <c:axId val="33635332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6353712"/>
        <c:crosses val="max"/>
        <c:crossBetween val="between"/>
      </c:valAx>
      <c:dateAx>
        <c:axId val="33635371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36353320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B-4298-BFE4-E845768F3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504344"/>
        <c:axId val="33550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24.8</c:v>
                </c:pt>
                <c:pt idx="1">
                  <c:v>25.9</c:v>
                </c:pt>
                <c:pt idx="2">
                  <c:v>25.2</c:v>
                </c:pt>
                <c:pt idx="3">
                  <c:v>27.3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B-4298-BFE4-E845768F3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04344"/>
        <c:axId val="335502776"/>
      </c:lineChart>
      <c:dateAx>
        <c:axId val="335504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02776"/>
        <c:crosses val="autoZero"/>
        <c:auto val="1"/>
        <c:lblOffset val="100"/>
        <c:baseTimeUnit val="years"/>
      </c:dateAx>
      <c:valAx>
        <c:axId val="33550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504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103.9</c:v>
                </c:pt>
                <c:pt idx="1">
                  <c:v>105.5</c:v>
                </c:pt>
                <c:pt idx="2">
                  <c:v>104.9</c:v>
                </c:pt>
                <c:pt idx="3">
                  <c:v>102.3</c:v>
                </c:pt>
                <c:pt idx="4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F-4E9E-991B-66694CE2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507088"/>
        <c:axId val="33550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91.3</c:v>
                </c:pt>
                <c:pt idx="1">
                  <c:v>91.8</c:v>
                </c:pt>
                <c:pt idx="2">
                  <c:v>93.3</c:v>
                </c:pt>
                <c:pt idx="3">
                  <c:v>94.6</c:v>
                </c:pt>
                <c:pt idx="4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F-4E9E-991B-66694CE2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07088"/>
        <c:axId val="335505128"/>
      </c:lineChart>
      <c:dateAx>
        <c:axId val="33550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05128"/>
        <c:crosses val="autoZero"/>
        <c:auto val="1"/>
        <c:lblOffset val="100"/>
        <c:baseTimeUnit val="years"/>
      </c:dateAx>
      <c:valAx>
        <c:axId val="335505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507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5301</c:v>
                </c:pt>
                <c:pt idx="1">
                  <c:v>7482</c:v>
                </c:pt>
                <c:pt idx="2">
                  <c:v>6477</c:v>
                </c:pt>
                <c:pt idx="3">
                  <c:v>3214</c:v>
                </c:pt>
                <c:pt idx="4">
                  <c:v>-346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A-4061-869B-CF294B7E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505520"/>
        <c:axId val="33550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-6167</c:v>
                </c:pt>
                <c:pt idx="1">
                  <c:v>-9455</c:v>
                </c:pt>
                <c:pt idx="2">
                  <c:v>-9799</c:v>
                </c:pt>
                <c:pt idx="3">
                  <c:v>-10359</c:v>
                </c:pt>
                <c:pt idx="4">
                  <c:v>-10539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A-4061-869B-CF294B7E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05520"/>
        <c:axId val="335503560"/>
      </c:lineChart>
      <c:dateAx>
        <c:axId val="33550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03560"/>
        <c:crosses val="autoZero"/>
        <c:auto val="1"/>
        <c:lblOffset val="100"/>
        <c:baseTimeUnit val="years"/>
      </c:dateAx>
      <c:valAx>
        <c:axId val="33550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5505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5.2</c:v>
                </c:pt>
                <c:pt idx="2">
                  <c:v>4.7</c:v>
                </c:pt>
                <c:pt idx="3">
                  <c:v>2.2999999999999998</c:v>
                </c:pt>
                <c:pt idx="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3-431F-9727-F03B7C6A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500816"/>
        <c:axId val="33550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-17.5</c:v>
                </c:pt>
                <c:pt idx="1">
                  <c:v>-15.9</c:v>
                </c:pt>
                <c:pt idx="2">
                  <c:v>-17.7</c:v>
                </c:pt>
                <c:pt idx="3">
                  <c:v>-33.5</c:v>
                </c:pt>
                <c:pt idx="4">
                  <c:v>-52.5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3-431F-9727-F03B7C6A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00816"/>
        <c:axId val="335507872"/>
      </c:lineChart>
      <c:dateAx>
        <c:axId val="33550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07872"/>
        <c:crosses val="autoZero"/>
        <c:auto val="1"/>
        <c:lblOffset val="100"/>
        <c:baseTimeUnit val="years"/>
      </c:dateAx>
      <c:valAx>
        <c:axId val="33550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500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42.5</c:v>
                </c:pt>
                <c:pt idx="1">
                  <c:v>40</c:v>
                </c:pt>
                <c:pt idx="2">
                  <c:v>42.3</c:v>
                </c:pt>
                <c:pt idx="3">
                  <c:v>43.2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C-4D3A-BCFD-DC66618D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508264"/>
        <c:axId val="335501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35.4</c:v>
                </c:pt>
                <c:pt idx="2">
                  <c:v>37.299999999999997</c:v>
                </c:pt>
                <c:pt idx="3">
                  <c:v>33.799999999999997</c:v>
                </c:pt>
                <c:pt idx="4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C-4D3A-BCFD-DC66618D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08264"/>
        <c:axId val="335501992"/>
      </c:lineChart>
      <c:dateAx>
        <c:axId val="335508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01992"/>
        <c:crosses val="autoZero"/>
        <c:auto val="1"/>
        <c:lblOffset val="100"/>
        <c:baseTimeUnit val="years"/>
      </c:dateAx>
      <c:valAx>
        <c:axId val="335501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508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42</c:v>
                </c:pt>
                <c:pt idx="1">
                  <c:v>43.2</c:v>
                </c:pt>
                <c:pt idx="2">
                  <c:v>42.9</c:v>
                </c:pt>
                <c:pt idx="3">
                  <c:v>43.5</c:v>
                </c:pt>
                <c:pt idx="4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D-49E9-B8A2-A46B705CE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52144"/>
        <c:axId val="33635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23.4</c:v>
                </c:pt>
                <c:pt idx="2">
                  <c:v>22.8</c:v>
                </c:pt>
                <c:pt idx="3">
                  <c:v>23.5</c:v>
                </c:pt>
                <c:pt idx="4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D-49E9-B8A2-A46B705CE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52144"/>
        <c:axId val="336354496"/>
      </c:lineChart>
      <c:dateAx>
        <c:axId val="33635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54496"/>
        <c:crosses val="autoZero"/>
        <c:auto val="1"/>
        <c:lblOffset val="100"/>
        <c:baseTimeUnit val="years"/>
      </c:dateAx>
      <c:valAx>
        <c:axId val="33635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352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D-4AD5-B7C3-7D25327D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57632"/>
        <c:axId val="336351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34.1</c:v>
                </c:pt>
                <c:pt idx="1">
                  <c:v>20.3</c:v>
                </c:pt>
                <c:pt idx="2">
                  <c:v>44.7</c:v>
                </c:pt>
                <c:pt idx="3">
                  <c:v>33.299999999999997</c:v>
                </c:pt>
                <c:pt idx="4">
                  <c:v>536.70000000000005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D-4AD5-B7C3-7D25327D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57632"/>
        <c:axId val="336351752"/>
      </c:lineChart>
      <c:dateAx>
        <c:axId val="33635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51752"/>
        <c:crosses val="autoZero"/>
        <c:auto val="1"/>
        <c:lblOffset val="100"/>
        <c:baseTimeUnit val="years"/>
      </c:dateAx>
      <c:valAx>
        <c:axId val="336351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35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DC8-44A1-9F39-EF0BDF37C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58024"/>
        <c:axId val="33635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C8-44A1-9F39-EF0BDF37C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58024"/>
        <c:axId val="336352536"/>
      </c:lineChart>
      <c:dateAx>
        <c:axId val="336358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52536"/>
        <c:crosses val="autoZero"/>
        <c:auto val="1"/>
        <c:lblOffset val="100"/>
        <c:baseTimeUnit val="years"/>
      </c:dateAx>
      <c:valAx>
        <c:axId val="33635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358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</row>
    <row r="3" spans="1:387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</row>
    <row r="4" spans="1:387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4" t="str">
        <f>データ!H6&amp;"　"&amp;データ!I6</f>
        <v>群馬県渋川市　ＳＵＮおのがみ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5" t="s">
        <v>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85" t="s">
        <v>3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8" t="s">
        <v>4</v>
      </c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 t="s">
        <v>5</v>
      </c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8" t="s">
        <v>6</v>
      </c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 t="s">
        <v>7</v>
      </c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 t="s">
        <v>8</v>
      </c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3" t="str">
        <f>データ!J7</f>
        <v>法非適用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  <c r="AQ8" s="93" t="str">
        <f>データ!K7</f>
        <v>観光施設事業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5"/>
      <c r="CF8" s="93" t="str">
        <f>データ!L7</f>
        <v>休養宿泊施設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  <c r="DU8" s="89" t="str">
        <f>データ!M7</f>
        <v>Ａ１Ｂ２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6">
        <f>データ!S7</f>
        <v>8052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9" t="str">
        <f>データ!T7</f>
        <v>利用料金制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>
        <f>データ!U7</f>
        <v>20.6</v>
      </c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3"/>
      <c r="NI8" s="91" t="s">
        <v>10</v>
      </c>
      <c r="NJ8" s="9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5" t="s">
        <v>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13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7"/>
      <c r="CF9" s="85" t="s">
        <v>14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7"/>
      <c r="DU9" s="88" t="s">
        <v>15</v>
      </c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8" t="s">
        <v>16</v>
      </c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 t="s">
        <v>17</v>
      </c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 t="s">
        <v>18</v>
      </c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3"/>
      <c r="NI9" s="97" t="s">
        <v>19</v>
      </c>
      <c r="NJ9" s="98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3464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94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9" t="str">
        <f>データ!V7</f>
        <v>有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>
        <f>データ!W7</f>
        <v>66</v>
      </c>
      <c r="JW10" s="90"/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89" t="str">
        <f>データ!X7</f>
        <v>有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7"/>
      <c r="JO14" s="7"/>
      <c r="JP14" s="7"/>
      <c r="JQ14" s="7"/>
      <c r="JR14" s="7"/>
      <c r="JS14" s="7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0"/>
      <c r="JO15" s="20"/>
      <c r="JP15" s="20"/>
      <c r="JQ15" s="20"/>
      <c r="JR15" s="20"/>
      <c r="JS15" s="20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145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4">
        <f>データ!$B$11</f>
        <v>41640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42005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42370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42736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43101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4">
        <f>データ!$B$11</f>
        <v>41640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42005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42370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42736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43101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4">
        <f>データ!$B$11</f>
        <v>41640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42005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42370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42736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43101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15">
      <c r="A31" s="2"/>
      <c r="B31" s="21"/>
      <c r="C31" s="4"/>
      <c r="D31" s="4"/>
      <c r="E31" s="4"/>
      <c r="F31" s="4"/>
      <c r="I31" s="126" t="s">
        <v>27</v>
      </c>
      <c r="J31" s="126"/>
      <c r="K31" s="126"/>
      <c r="L31" s="126"/>
      <c r="M31" s="126"/>
      <c r="N31" s="126"/>
      <c r="O31" s="126"/>
      <c r="P31" s="126"/>
      <c r="Q31" s="126"/>
      <c r="R31" s="125">
        <f>データ!Y7</f>
        <v>103.9</v>
      </c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>
        <f>データ!Z7</f>
        <v>105.5</v>
      </c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>
        <f>データ!AA7</f>
        <v>104.9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>
        <f>データ!AB7</f>
        <v>102.3</v>
      </c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>
        <f>データ!AC7</f>
        <v>102.8</v>
      </c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6" t="s">
        <v>27</v>
      </c>
      <c r="CX31" s="126"/>
      <c r="CY31" s="126"/>
      <c r="CZ31" s="126"/>
      <c r="DA31" s="126"/>
      <c r="DB31" s="126"/>
      <c r="DC31" s="126"/>
      <c r="DD31" s="126"/>
      <c r="DE31" s="126"/>
      <c r="DF31" s="125">
        <f>データ!AJ7</f>
        <v>0</v>
      </c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>
        <f>データ!AK7</f>
        <v>0</v>
      </c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>
        <f>データ!AL7</f>
        <v>0</v>
      </c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>
        <f>データ!AM7</f>
        <v>13.8</v>
      </c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>
        <f>データ!AN7</f>
        <v>3</v>
      </c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6" t="s">
        <v>27</v>
      </c>
      <c r="GL31" s="126"/>
      <c r="GM31" s="126"/>
      <c r="GN31" s="126"/>
      <c r="GO31" s="126"/>
      <c r="GP31" s="126"/>
      <c r="GQ31" s="126"/>
      <c r="GR31" s="126"/>
      <c r="GS31" s="126"/>
      <c r="GT31" s="127">
        <f>データ!AU7</f>
        <v>0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0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0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1313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314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126" t="s">
        <v>29</v>
      </c>
      <c r="J32" s="126"/>
      <c r="K32" s="126"/>
      <c r="L32" s="126"/>
      <c r="M32" s="126"/>
      <c r="N32" s="126"/>
      <c r="O32" s="126"/>
      <c r="P32" s="126"/>
      <c r="Q32" s="126"/>
      <c r="R32" s="125">
        <f>データ!AD7</f>
        <v>91.3</v>
      </c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>
        <f>データ!AE7</f>
        <v>91.8</v>
      </c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>
        <f>データ!AF7</f>
        <v>93.3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>
        <f>データ!AG7</f>
        <v>94.6</v>
      </c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>
        <f>データ!AH7</f>
        <v>97.1</v>
      </c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6" t="s">
        <v>29</v>
      </c>
      <c r="CX32" s="126"/>
      <c r="CY32" s="126"/>
      <c r="CZ32" s="126"/>
      <c r="DA32" s="126"/>
      <c r="DB32" s="126"/>
      <c r="DC32" s="126"/>
      <c r="DD32" s="126"/>
      <c r="DE32" s="126"/>
      <c r="DF32" s="125">
        <f>データ!AO7</f>
        <v>24.8</v>
      </c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>
        <f>データ!AP7</f>
        <v>25.9</v>
      </c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>
        <f>データ!AQ7</f>
        <v>25.2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>
        <f>データ!AR7</f>
        <v>27.3</v>
      </c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>
        <f>データ!AS7</f>
        <v>30.4</v>
      </c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6" t="s">
        <v>29</v>
      </c>
      <c r="GL32" s="126"/>
      <c r="GM32" s="126"/>
      <c r="GN32" s="126"/>
      <c r="GO32" s="126"/>
      <c r="GP32" s="126"/>
      <c r="GQ32" s="126"/>
      <c r="GR32" s="126"/>
      <c r="GS32" s="126"/>
      <c r="GT32" s="127">
        <f>データ!AZ7</f>
        <v>2500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2895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2798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2646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3706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8" t="s">
        <v>146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5" t="s">
        <v>30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8" t="s">
        <v>147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4">
        <f>データ!$B$11</f>
        <v>41640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42005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42370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42736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43101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4">
        <f>データ!$B$11</f>
        <v>41640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42005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42370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42736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43101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4">
        <f>データ!$B$11</f>
        <v>41640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42005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42370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42736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43101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4">
        <f>データ!$B$11</f>
        <v>41640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42005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42370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42736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43101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4"/>
      <c r="NA52" s="4"/>
      <c r="NB52" s="4"/>
      <c r="NC52" s="4"/>
      <c r="ND52" s="4"/>
      <c r="NE52" s="4"/>
      <c r="NF52" s="4"/>
      <c r="NG52" s="22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 x14ac:dyDescent="0.15">
      <c r="A53" s="2"/>
      <c r="B53" s="21"/>
      <c r="C53" s="4"/>
      <c r="D53" s="4"/>
      <c r="E53" s="4"/>
      <c r="F53" s="4"/>
      <c r="I53" s="126" t="s">
        <v>27</v>
      </c>
      <c r="J53" s="126"/>
      <c r="K53" s="126"/>
      <c r="L53" s="126"/>
      <c r="M53" s="126"/>
      <c r="N53" s="126"/>
      <c r="O53" s="126"/>
      <c r="P53" s="126"/>
      <c r="Q53" s="126"/>
      <c r="R53" s="125">
        <f>データ!BF7</f>
        <v>42</v>
      </c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>
        <f>データ!BG7</f>
        <v>43.2</v>
      </c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>
        <f>データ!BH7</f>
        <v>42.9</v>
      </c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>
        <f>データ!BI7</f>
        <v>43.5</v>
      </c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>
        <f>データ!BJ7</f>
        <v>43.7</v>
      </c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6" t="s">
        <v>27</v>
      </c>
      <c r="CX53" s="126"/>
      <c r="CY53" s="126"/>
      <c r="CZ53" s="126"/>
      <c r="DA53" s="126"/>
      <c r="DB53" s="126"/>
      <c r="DC53" s="126"/>
      <c r="DD53" s="126"/>
      <c r="DE53" s="126"/>
      <c r="DF53" s="125">
        <f>データ!BQ7</f>
        <v>42.5</v>
      </c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>
        <f>データ!BR7</f>
        <v>40</v>
      </c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>
        <f>データ!BS7</f>
        <v>42.3</v>
      </c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>
        <f>データ!BT7</f>
        <v>43.2</v>
      </c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>
        <f>データ!BU7</f>
        <v>33</v>
      </c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6" t="s">
        <v>27</v>
      </c>
      <c r="GL53" s="126"/>
      <c r="GM53" s="126"/>
      <c r="GN53" s="126"/>
      <c r="GO53" s="126"/>
      <c r="GP53" s="126"/>
      <c r="GQ53" s="126"/>
      <c r="GR53" s="126"/>
      <c r="GS53" s="126"/>
      <c r="GT53" s="125">
        <f>データ!CB7</f>
        <v>3.8</v>
      </c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>
        <f>データ!CC7</f>
        <v>5.2</v>
      </c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>
        <f>データ!CD7</f>
        <v>4.7</v>
      </c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>
        <f>データ!CE7</f>
        <v>2.2999999999999998</v>
      </c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  <c r="IV53" s="125"/>
      <c r="IW53" s="125"/>
      <c r="IX53" s="125">
        <f>データ!CF7</f>
        <v>2.8</v>
      </c>
      <c r="IY53" s="125"/>
      <c r="IZ53" s="125"/>
      <c r="JA53" s="125"/>
      <c r="JB53" s="125"/>
      <c r="JC53" s="125"/>
      <c r="JD53" s="125"/>
      <c r="JE53" s="125"/>
      <c r="JF53" s="125"/>
      <c r="JG53" s="125"/>
      <c r="JH53" s="125"/>
      <c r="JI53" s="125"/>
      <c r="JJ53" s="125"/>
      <c r="JK53" s="125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6" t="s">
        <v>27</v>
      </c>
      <c r="JZ53" s="126"/>
      <c r="KA53" s="126"/>
      <c r="KB53" s="126"/>
      <c r="KC53" s="126"/>
      <c r="KD53" s="126"/>
      <c r="KE53" s="126"/>
      <c r="KF53" s="126"/>
      <c r="KG53" s="126"/>
      <c r="KH53" s="127">
        <f>データ!CM7</f>
        <v>5301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7482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6477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3214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-346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4"/>
      <c r="NA53" s="4"/>
      <c r="NB53" s="4"/>
      <c r="NC53" s="4"/>
      <c r="ND53" s="4"/>
      <c r="NE53" s="4"/>
      <c r="NF53" s="4"/>
      <c r="NG53" s="22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126" t="s">
        <v>29</v>
      </c>
      <c r="J54" s="126"/>
      <c r="K54" s="126"/>
      <c r="L54" s="126"/>
      <c r="M54" s="126"/>
      <c r="N54" s="126"/>
      <c r="O54" s="126"/>
      <c r="P54" s="126"/>
      <c r="Q54" s="126"/>
      <c r="R54" s="125">
        <f>データ!BK7</f>
        <v>22.7</v>
      </c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>
        <f>データ!BL7</f>
        <v>23.4</v>
      </c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>
        <f>データ!BM7</f>
        <v>22.8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>
        <f>データ!BN7</f>
        <v>23.5</v>
      </c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>
        <f>データ!BO7</f>
        <v>23.9</v>
      </c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6" t="s">
        <v>29</v>
      </c>
      <c r="CX54" s="126"/>
      <c r="CY54" s="126"/>
      <c r="CZ54" s="126"/>
      <c r="DA54" s="126"/>
      <c r="DB54" s="126"/>
      <c r="DC54" s="126"/>
      <c r="DD54" s="126"/>
      <c r="DE54" s="126"/>
      <c r="DF54" s="125">
        <f>データ!BV7</f>
        <v>35.1</v>
      </c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>
        <f>データ!BW7</f>
        <v>35.4</v>
      </c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>
        <f>データ!BX7</f>
        <v>37.299999999999997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>
        <f>データ!BY7</f>
        <v>33.799999999999997</v>
      </c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>
        <f>データ!BZ7</f>
        <v>35.700000000000003</v>
      </c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6" t="s">
        <v>29</v>
      </c>
      <c r="GL54" s="126"/>
      <c r="GM54" s="126"/>
      <c r="GN54" s="126"/>
      <c r="GO54" s="126"/>
      <c r="GP54" s="126"/>
      <c r="GQ54" s="126"/>
      <c r="GR54" s="126"/>
      <c r="GS54" s="126"/>
      <c r="GT54" s="125">
        <f>データ!CG7</f>
        <v>-17.5</v>
      </c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>
        <f>データ!CH7</f>
        <v>-15.9</v>
      </c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>
        <f>データ!CI7</f>
        <v>-17.7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>
        <f>データ!CJ7</f>
        <v>-33.5</v>
      </c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>
        <f>データ!CK7</f>
        <v>-52.5</v>
      </c>
      <c r="IY54" s="125"/>
      <c r="IZ54" s="125"/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6" t="s">
        <v>29</v>
      </c>
      <c r="JZ54" s="126"/>
      <c r="KA54" s="126"/>
      <c r="KB54" s="126"/>
      <c r="KC54" s="126"/>
      <c r="KD54" s="126"/>
      <c r="KE54" s="126"/>
      <c r="KF54" s="126"/>
      <c r="KG54" s="126"/>
      <c r="KH54" s="128">
        <f>データ!CR7</f>
        <v>-6167</v>
      </c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30"/>
      <c r="KV54" s="128">
        <f>データ!CS7</f>
        <v>-9455</v>
      </c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30"/>
      <c r="LJ54" s="128">
        <f>データ!CT7</f>
        <v>-9799</v>
      </c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30"/>
      <c r="LX54" s="128">
        <f>データ!CU7</f>
        <v>-10359</v>
      </c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30"/>
      <c r="ML54" s="128">
        <f>データ!CV7</f>
        <v>-10539</v>
      </c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30"/>
      <c r="MZ54" s="4"/>
      <c r="NA54" s="4"/>
      <c r="NB54" s="4"/>
      <c r="NC54" s="4"/>
      <c r="ND54" s="4"/>
      <c r="NE54" s="4"/>
      <c r="NF54" s="4"/>
      <c r="NG54" s="22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0"/>
      <c r="NC60" s="20"/>
      <c r="ND60" s="20"/>
      <c r="NE60" s="20"/>
      <c r="NF60" s="20"/>
      <c r="NG60" s="32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0"/>
      <c r="NC61" s="20"/>
      <c r="ND61" s="20"/>
      <c r="NE61" s="20"/>
      <c r="NF61" s="20"/>
      <c r="NG61" s="32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1" t="s">
        <v>32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5" t="s">
        <v>33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8" t="s">
        <v>148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2">
        <f>データ!DI6</f>
        <v>428841</v>
      </c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1" t="s">
        <v>34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4">
        <f>データ!$B$11</f>
        <v>41640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42005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42370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42736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43101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2">
        <f>データ!DJ6</f>
        <v>17428</v>
      </c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4">
        <f>データ!$B$11</f>
        <v>41640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42005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42370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42736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43101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4">
        <f>データ!$B$11</f>
        <v>41640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42005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42370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42736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43101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4"/>
      <c r="NA76" s="4"/>
      <c r="NB76" s="4"/>
      <c r="NC76" s="4"/>
      <c r="ND76" s="4"/>
      <c r="NE76" s="4"/>
      <c r="NF76" s="37"/>
      <c r="NG76" s="22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 x14ac:dyDescent="0.15">
      <c r="A77" s="2"/>
      <c r="B77" s="21"/>
      <c r="C77" s="4"/>
      <c r="D77" s="4"/>
      <c r="E77" s="4"/>
      <c r="F77" s="4"/>
      <c r="I77" s="126" t="s">
        <v>27</v>
      </c>
      <c r="J77" s="126"/>
      <c r="K77" s="126"/>
      <c r="L77" s="126"/>
      <c r="M77" s="126"/>
      <c r="N77" s="126"/>
      <c r="O77" s="126"/>
      <c r="P77" s="126"/>
      <c r="Q77" s="126"/>
      <c r="R77" s="133" t="str">
        <f>データ!CX7</f>
        <v xml:space="preserve"> </v>
      </c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 t="str">
        <f>データ!CY7</f>
        <v xml:space="preserve"> </v>
      </c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 t="str">
        <f>データ!CZ7</f>
        <v xml:space="preserve"> 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 t="str">
        <f>データ!DA7</f>
        <v xml:space="preserve"> </v>
      </c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 t="str">
        <f>データ!DB7</f>
        <v xml:space="preserve"> </v>
      </c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6" t="s">
        <v>27</v>
      </c>
      <c r="GL77" s="126"/>
      <c r="GM77" s="126"/>
      <c r="GN77" s="126"/>
      <c r="GO77" s="126"/>
      <c r="GP77" s="126"/>
      <c r="GQ77" s="126"/>
      <c r="GR77" s="126"/>
      <c r="GS77" s="126"/>
      <c r="GT77" s="133" t="str">
        <f>データ!DK7</f>
        <v xml:space="preserve"> </v>
      </c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 t="str">
        <f>データ!DL7</f>
        <v xml:space="preserve"> </v>
      </c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 t="str">
        <f>データ!DM7</f>
        <v xml:space="preserve"> </v>
      </c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 t="str">
        <f>データ!DN7</f>
        <v xml:space="preserve"> </v>
      </c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 t="str">
        <f>データ!DO7</f>
        <v xml:space="preserve"> </v>
      </c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6" t="s">
        <v>27</v>
      </c>
      <c r="JZ77" s="126"/>
      <c r="KA77" s="126"/>
      <c r="KB77" s="126"/>
      <c r="KC77" s="126"/>
      <c r="KD77" s="126"/>
      <c r="KE77" s="126"/>
      <c r="KF77" s="126"/>
      <c r="KG77" s="126"/>
      <c r="KH77" s="125">
        <f>データ!DV7</f>
        <v>0</v>
      </c>
      <c r="KI77" s="125"/>
      <c r="KJ77" s="125"/>
      <c r="KK77" s="125"/>
      <c r="KL77" s="125"/>
      <c r="KM77" s="125"/>
      <c r="KN77" s="125"/>
      <c r="KO77" s="125"/>
      <c r="KP77" s="125"/>
      <c r="KQ77" s="125"/>
      <c r="KR77" s="125"/>
      <c r="KS77" s="125"/>
      <c r="KT77" s="125"/>
      <c r="KU77" s="125"/>
      <c r="KV77" s="125">
        <f>データ!DW7</f>
        <v>0</v>
      </c>
      <c r="KW77" s="125"/>
      <c r="KX77" s="125"/>
      <c r="KY77" s="125"/>
      <c r="KZ77" s="125"/>
      <c r="LA77" s="125"/>
      <c r="LB77" s="125"/>
      <c r="LC77" s="125"/>
      <c r="LD77" s="125"/>
      <c r="LE77" s="125"/>
      <c r="LF77" s="125"/>
      <c r="LG77" s="125"/>
      <c r="LH77" s="125"/>
      <c r="LI77" s="125"/>
      <c r="LJ77" s="125">
        <f>データ!DX7</f>
        <v>0</v>
      </c>
      <c r="LK77" s="125"/>
      <c r="LL77" s="125"/>
      <c r="LM77" s="125"/>
      <c r="LN77" s="125"/>
      <c r="LO77" s="125"/>
      <c r="LP77" s="125"/>
      <c r="LQ77" s="125"/>
      <c r="LR77" s="125"/>
      <c r="LS77" s="125"/>
      <c r="LT77" s="125"/>
      <c r="LU77" s="125"/>
      <c r="LV77" s="125"/>
      <c r="LW77" s="125"/>
      <c r="LX77" s="125">
        <f>データ!DY7</f>
        <v>0</v>
      </c>
      <c r="LY77" s="125"/>
      <c r="LZ77" s="125"/>
      <c r="MA77" s="125"/>
      <c r="MB77" s="125"/>
      <c r="MC77" s="125"/>
      <c r="MD77" s="125"/>
      <c r="ME77" s="125"/>
      <c r="MF77" s="125"/>
      <c r="MG77" s="125"/>
      <c r="MH77" s="125"/>
      <c r="MI77" s="125"/>
      <c r="MJ77" s="125"/>
      <c r="MK77" s="125"/>
      <c r="ML77" s="125">
        <f>データ!DZ7</f>
        <v>0</v>
      </c>
      <c r="MM77" s="125"/>
      <c r="MN77" s="125"/>
      <c r="MO77" s="125"/>
      <c r="MP77" s="125"/>
      <c r="MQ77" s="125"/>
      <c r="MR77" s="125"/>
      <c r="MS77" s="125"/>
      <c r="MT77" s="125"/>
      <c r="MU77" s="125"/>
      <c r="MV77" s="125"/>
      <c r="MW77" s="125"/>
      <c r="MX77" s="125"/>
      <c r="MY77" s="125"/>
      <c r="MZ77" s="4"/>
      <c r="NA77" s="4"/>
      <c r="NB77" s="4"/>
      <c r="NC77" s="4"/>
      <c r="ND77" s="4"/>
      <c r="NE77" s="4"/>
      <c r="NF77" s="37"/>
      <c r="NG77" s="22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126" t="s">
        <v>29</v>
      </c>
      <c r="J78" s="126"/>
      <c r="K78" s="126"/>
      <c r="L78" s="126"/>
      <c r="M78" s="126"/>
      <c r="N78" s="126"/>
      <c r="O78" s="126"/>
      <c r="P78" s="126"/>
      <c r="Q78" s="126"/>
      <c r="R78" s="133" t="str">
        <f>データ!DC7</f>
        <v xml:space="preserve"> </v>
      </c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 t="str">
        <f>データ!DD7</f>
        <v xml:space="preserve"> </v>
      </c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 t="str">
        <f>データ!DE7</f>
        <v xml:space="preserve"> </v>
      </c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 t="str">
        <f>データ!DF7</f>
        <v xml:space="preserve"> </v>
      </c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 t="str">
        <f>データ!DG7</f>
        <v xml:space="preserve"> </v>
      </c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6" t="s">
        <v>29</v>
      </c>
      <c r="GL78" s="126"/>
      <c r="GM78" s="126"/>
      <c r="GN78" s="126"/>
      <c r="GO78" s="126"/>
      <c r="GP78" s="126"/>
      <c r="GQ78" s="126"/>
      <c r="GR78" s="126"/>
      <c r="GS78" s="126"/>
      <c r="GT78" s="133" t="str">
        <f>データ!DP7</f>
        <v xml:space="preserve"> </v>
      </c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 t="str">
        <f>データ!DQ7</f>
        <v xml:space="preserve"> </v>
      </c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 t="str">
        <f>データ!DR7</f>
        <v xml:space="preserve"> </v>
      </c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 t="str">
        <f>データ!DS7</f>
        <v xml:space="preserve"> </v>
      </c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 t="str">
        <f>データ!DT7</f>
        <v xml:space="preserve"> </v>
      </c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6" t="s">
        <v>29</v>
      </c>
      <c r="JZ78" s="126"/>
      <c r="KA78" s="126"/>
      <c r="KB78" s="126"/>
      <c r="KC78" s="126"/>
      <c r="KD78" s="126"/>
      <c r="KE78" s="126"/>
      <c r="KF78" s="126"/>
      <c r="KG78" s="126"/>
      <c r="KH78" s="125">
        <f>データ!EA7</f>
        <v>34.1</v>
      </c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>
        <f>データ!EB7</f>
        <v>20.3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>
        <f>データ!EC7</f>
        <v>44.7</v>
      </c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>
        <f>データ!ED7</f>
        <v>33.299999999999997</v>
      </c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>
        <f>データ!EE7</f>
        <v>536.70000000000005</v>
      </c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4"/>
      <c r="NA78" s="4"/>
      <c r="NB78" s="4"/>
      <c r="NC78" s="4"/>
      <c r="ND78" s="4"/>
      <c r="NE78" s="4"/>
      <c r="NF78" s="37"/>
      <c r="NG78" s="22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ndNc7Cf/cEIXJUx6S4DNY44uIs7RYaqzlLCLtLuwphMQKOpPVOirMAEaZaeNtP02PGN7JsVkPt0jIOQ+Z3EtiQ==" saltValue="FYj74PehvBCtnjiCFaJSQg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GK53:GS53"/>
    <mergeCell ref="GT53:HG53"/>
    <mergeCell ref="HH53:HU53"/>
    <mergeCell ref="HV53:II53"/>
    <mergeCell ref="IJ53:IW53"/>
    <mergeCell ref="IX53:JK53"/>
    <mergeCell ref="FJ52:FW52"/>
    <mergeCell ref="GT52:HG52"/>
    <mergeCell ref="HH52:HU52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5" t="s">
        <v>58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 t="s">
        <v>63</v>
      </c>
      <c r="Z4" s="140"/>
      <c r="AA4" s="140"/>
      <c r="AB4" s="140"/>
      <c r="AC4" s="140"/>
      <c r="AD4" s="140"/>
      <c r="AE4" s="140"/>
      <c r="AF4" s="140"/>
      <c r="AG4" s="140"/>
      <c r="AH4" s="140"/>
      <c r="AI4" s="141"/>
      <c r="AJ4" s="134" t="s">
        <v>64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42" t="s">
        <v>65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9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1"/>
      <c r="BQ4" s="134" t="s">
        <v>67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42" t="s">
        <v>68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69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9" t="s">
        <v>70</v>
      </c>
      <c r="CY4" s="140"/>
      <c r="CZ4" s="140"/>
      <c r="DA4" s="140"/>
      <c r="DB4" s="140"/>
      <c r="DC4" s="140"/>
      <c r="DD4" s="140"/>
      <c r="DE4" s="140"/>
      <c r="DF4" s="140"/>
      <c r="DG4" s="140"/>
      <c r="DH4" s="141"/>
      <c r="DI4" s="143" t="s">
        <v>71</v>
      </c>
      <c r="DJ4" s="143" t="s">
        <v>72</v>
      </c>
      <c r="DK4" s="134" t="s">
        <v>73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74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101</v>
      </c>
      <c r="AK5" s="56" t="s">
        <v>102</v>
      </c>
      <c r="AL5" s="56" t="s">
        <v>103</v>
      </c>
      <c r="AM5" s="56" t="s">
        <v>104</v>
      </c>
      <c r="AN5" s="56" t="s">
        <v>105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90</v>
      </c>
      <c r="AV5" s="56" t="s">
        <v>91</v>
      </c>
      <c r="AW5" s="56" t="s">
        <v>106</v>
      </c>
      <c r="AX5" s="56" t="s">
        <v>104</v>
      </c>
      <c r="AY5" s="56" t="s">
        <v>94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90</v>
      </c>
      <c r="BG5" s="56" t="s">
        <v>107</v>
      </c>
      <c r="BH5" s="56" t="s">
        <v>92</v>
      </c>
      <c r="BI5" s="56" t="s">
        <v>108</v>
      </c>
      <c r="BJ5" s="56" t="s">
        <v>109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110</v>
      </c>
      <c r="BR5" s="56" t="s">
        <v>91</v>
      </c>
      <c r="BS5" s="56" t="s">
        <v>111</v>
      </c>
      <c r="BT5" s="56" t="s">
        <v>104</v>
      </c>
      <c r="BU5" s="56" t="s">
        <v>94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90</v>
      </c>
      <c r="CC5" s="56" t="s">
        <v>112</v>
      </c>
      <c r="CD5" s="56" t="s">
        <v>92</v>
      </c>
      <c r="CE5" s="56" t="s">
        <v>104</v>
      </c>
      <c r="CF5" s="56" t="s">
        <v>113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110</v>
      </c>
      <c r="CN5" s="56" t="s">
        <v>112</v>
      </c>
      <c r="CO5" s="56" t="s">
        <v>106</v>
      </c>
      <c r="CP5" s="56" t="s">
        <v>104</v>
      </c>
      <c r="CQ5" s="56" t="s">
        <v>113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110</v>
      </c>
      <c r="CY5" s="56" t="s">
        <v>112</v>
      </c>
      <c r="CZ5" s="56" t="s">
        <v>92</v>
      </c>
      <c r="DA5" s="56" t="s">
        <v>93</v>
      </c>
      <c r="DB5" s="56" t="s">
        <v>105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44"/>
      <c r="DJ5" s="144"/>
      <c r="DK5" s="56" t="s">
        <v>110</v>
      </c>
      <c r="DL5" s="56" t="s">
        <v>102</v>
      </c>
      <c r="DM5" s="56" t="s">
        <v>111</v>
      </c>
      <c r="DN5" s="56" t="s">
        <v>114</v>
      </c>
      <c r="DO5" s="56" t="s">
        <v>105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110</v>
      </c>
      <c r="DW5" s="56" t="s">
        <v>112</v>
      </c>
      <c r="DX5" s="56" t="s">
        <v>92</v>
      </c>
      <c r="DY5" s="56" t="s">
        <v>104</v>
      </c>
      <c r="DZ5" s="56" t="s">
        <v>113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115</v>
      </c>
      <c r="EH5" s="56" t="s">
        <v>116</v>
      </c>
      <c r="EI5" s="56" t="s">
        <v>117</v>
      </c>
      <c r="EJ5" s="56" t="s">
        <v>118</v>
      </c>
      <c r="EK5" s="56" t="s">
        <v>119</v>
      </c>
      <c r="EL5" s="56" t="s">
        <v>120</v>
      </c>
      <c r="EM5" s="56" t="s">
        <v>121</v>
      </c>
      <c r="EN5" s="56" t="s">
        <v>122</v>
      </c>
      <c r="EO5" s="56" t="s">
        <v>123</v>
      </c>
      <c r="EP5" s="56" t="s">
        <v>124</v>
      </c>
    </row>
    <row r="6" spans="1:146" s="66" customFormat="1" x14ac:dyDescent="0.15">
      <c r="A6" s="42" t="s">
        <v>125</v>
      </c>
      <c r="B6" s="57">
        <f>B8</f>
        <v>2018</v>
      </c>
      <c r="C6" s="57">
        <f t="shared" ref="C6:X6" si="2">C8</f>
        <v>102083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群馬県渋川市</v>
      </c>
      <c r="I6" s="57" t="str">
        <f t="shared" si="2"/>
        <v>ＳＵＮおのがみ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Ａ１Ｂ２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3464</v>
      </c>
      <c r="R6" s="60">
        <f t="shared" si="2"/>
        <v>94</v>
      </c>
      <c r="S6" s="61">
        <f t="shared" si="2"/>
        <v>8052</v>
      </c>
      <c r="T6" s="62" t="str">
        <f t="shared" si="2"/>
        <v>利用料金制</v>
      </c>
      <c r="U6" s="58">
        <f t="shared" si="2"/>
        <v>20.6</v>
      </c>
      <c r="V6" s="62" t="str">
        <f t="shared" si="2"/>
        <v>有</v>
      </c>
      <c r="W6" s="63">
        <f t="shared" si="2"/>
        <v>66</v>
      </c>
      <c r="X6" s="62" t="str">
        <f t="shared" si="2"/>
        <v>有</v>
      </c>
      <c r="Y6" s="64">
        <f>IF(Y8="-",NA(),Y8)</f>
        <v>103.9</v>
      </c>
      <c r="Z6" s="64">
        <f t="shared" ref="Z6:AH6" si="3">IF(Z8="-",NA(),Z8)</f>
        <v>105.5</v>
      </c>
      <c r="AA6" s="64">
        <f t="shared" si="3"/>
        <v>104.9</v>
      </c>
      <c r="AB6" s="64">
        <f t="shared" si="3"/>
        <v>102.3</v>
      </c>
      <c r="AC6" s="64">
        <f t="shared" si="3"/>
        <v>102.8</v>
      </c>
      <c r="AD6" s="64">
        <f t="shared" si="3"/>
        <v>91.3</v>
      </c>
      <c r="AE6" s="64">
        <f t="shared" si="3"/>
        <v>91.8</v>
      </c>
      <c r="AF6" s="64">
        <f t="shared" si="3"/>
        <v>93.3</v>
      </c>
      <c r="AG6" s="64">
        <f t="shared" si="3"/>
        <v>94.6</v>
      </c>
      <c r="AH6" s="64">
        <f t="shared" si="3"/>
        <v>97.1</v>
      </c>
      <c r="AI6" s="64" t="str">
        <f>IF(AI8="-","【-】","【"&amp;SUBSTITUTE(TEXT(AI8,"#,##0.0"),"-","△")&amp;"】")</f>
        <v>【112.0】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13.8</v>
      </c>
      <c r="AN6" s="64">
        <f t="shared" si="4"/>
        <v>3</v>
      </c>
      <c r="AO6" s="64">
        <f t="shared" si="4"/>
        <v>24.8</v>
      </c>
      <c r="AP6" s="64">
        <f t="shared" si="4"/>
        <v>25.9</v>
      </c>
      <c r="AQ6" s="64">
        <f t="shared" si="4"/>
        <v>25.2</v>
      </c>
      <c r="AR6" s="64">
        <f t="shared" si="4"/>
        <v>27.3</v>
      </c>
      <c r="AS6" s="64">
        <f t="shared" si="4"/>
        <v>30.4</v>
      </c>
      <c r="AT6" s="64" t="str">
        <f>IF(AT8="-","【-】","【"&amp;SUBSTITUTE(TEXT(AT8,"#,##0.0"),"-","△")&amp;"】")</f>
        <v>【19.5】</v>
      </c>
      <c r="AU6" s="59">
        <f>IF(AU8="-",NA(),AU8)</f>
        <v>0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1313</v>
      </c>
      <c r="AY6" s="59">
        <f t="shared" si="5"/>
        <v>314</v>
      </c>
      <c r="AZ6" s="59">
        <f t="shared" si="5"/>
        <v>2500</v>
      </c>
      <c r="BA6" s="59">
        <f t="shared" si="5"/>
        <v>2895</v>
      </c>
      <c r="BB6" s="59">
        <f t="shared" si="5"/>
        <v>2798</v>
      </c>
      <c r="BC6" s="59">
        <f t="shared" si="5"/>
        <v>2646</v>
      </c>
      <c r="BD6" s="59">
        <f t="shared" si="5"/>
        <v>3706</v>
      </c>
      <c r="BE6" s="59" t="str">
        <f>IF(BE8="-","【-】","【"&amp;SUBSTITUTE(TEXT(BE8,"#,##0"),"-","△")&amp;"】")</f>
        <v>【4,220】</v>
      </c>
      <c r="BF6" s="64">
        <f>IF(BF8="-",NA(),BF8)</f>
        <v>42</v>
      </c>
      <c r="BG6" s="64">
        <f t="shared" ref="BG6:BO6" si="6">IF(BG8="-",NA(),BG8)</f>
        <v>43.2</v>
      </c>
      <c r="BH6" s="64">
        <f t="shared" si="6"/>
        <v>42.9</v>
      </c>
      <c r="BI6" s="64">
        <f t="shared" si="6"/>
        <v>43.5</v>
      </c>
      <c r="BJ6" s="64">
        <f t="shared" si="6"/>
        <v>43.7</v>
      </c>
      <c r="BK6" s="64">
        <f t="shared" si="6"/>
        <v>22.7</v>
      </c>
      <c r="BL6" s="64">
        <f t="shared" si="6"/>
        <v>23.4</v>
      </c>
      <c r="BM6" s="64">
        <f t="shared" si="6"/>
        <v>22.8</v>
      </c>
      <c r="BN6" s="64">
        <f t="shared" si="6"/>
        <v>23.5</v>
      </c>
      <c r="BO6" s="64">
        <f t="shared" si="6"/>
        <v>23.9</v>
      </c>
      <c r="BP6" s="64" t="str">
        <f>IF(BP8="-","【-】","【"&amp;SUBSTITUTE(TEXT(BP8,"#,##0.0"),"-","△")&amp;"】")</f>
        <v>【22.1】</v>
      </c>
      <c r="BQ6" s="64">
        <f>IF(BQ8="-",NA(),BQ8)</f>
        <v>42.5</v>
      </c>
      <c r="BR6" s="64">
        <f t="shared" ref="BR6:BZ6" si="7">IF(BR8="-",NA(),BR8)</f>
        <v>40</v>
      </c>
      <c r="BS6" s="64">
        <f t="shared" si="7"/>
        <v>42.3</v>
      </c>
      <c r="BT6" s="64">
        <f t="shared" si="7"/>
        <v>43.2</v>
      </c>
      <c r="BU6" s="64">
        <f t="shared" si="7"/>
        <v>33</v>
      </c>
      <c r="BV6" s="64">
        <f t="shared" si="7"/>
        <v>35.1</v>
      </c>
      <c r="BW6" s="64">
        <f t="shared" si="7"/>
        <v>35.4</v>
      </c>
      <c r="BX6" s="64">
        <f t="shared" si="7"/>
        <v>37.299999999999997</v>
      </c>
      <c r="BY6" s="64">
        <f t="shared" si="7"/>
        <v>33.799999999999997</v>
      </c>
      <c r="BZ6" s="64">
        <f t="shared" si="7"/>
        <v>35.700000000000003</v>
      </c>
      <c r="CA6" s="64" t="str">
        <f>IF(CA8="-","【-】","【"&amp;SUBSTITUTE(TEXT(CA8,"#,##0.0"),"-","△")&amp;"】")</f>
        <v>【32.5】</v>
      </c>
      <c r="CB6" s="64">
        <f>IF(CB8="-",NA(),CB8)</f>
        <v>3.8</v>
      </c>
      <c r="CC6" s="64">
        <f t="shared" ref="CC6:CK6" si="8">IF(CC8="-",NA(),CC8)</f>
        <v>5.2</v>
      </c>
      <c r="CD6" s="64">
        <f t="shared" si="8"/>
        <v>4.7</v>
      </c>
      <c r="CE6" s="64">
        <f t="shared" si="8"/>
        <v>2.2999999999999998</v>
      </c>
      <c r="CF6" s="64">
        <f t="shared" si="8"/>
        <v>2.8</v>
      </c>
      <c r="CG6" s="64">
        <f t="shared" si="8"/>
        <v>-17.5</v>
      </c>
      <c r="CH6" s="64">
        <f t="shared" si="8"/>
        <v>-15.9</v>
      </c>
      <c r="CI6" s="64">
        <f t="shared" si="8"/>
        <v>-17.7</v>
      </c>
      <c r="CJ6" s="64">
        <f t="shared" si="8"/>
        <v>-33.5</v>
      </c>
      <c r="CK6" s="64">
        <f t="shared" si="8"/>
        <v>-52.5</v>
      </c>
      <c r="CL6" s="64" t="str">
        <f>IF(CL8="-","【-】","【"&amp;SUBSTITUTE(TEXT(CL8,"#,##0.0"),"-","△")&amp;"】")</f>
        <v>【△106.0】</v>
      </c>
      <c r="CM6" s="59">
        <f>IF(CM8="-",NA(),CM8)</f>
        <v>5301</v>
      </c>
      <c r="CN6" s="59">
        <f t="shared" ref="CN6:CV6" si="9">IF(CN8="-",NA(),CN8)</f>
        <v>7482</v>
      </c>
      <c r="CO6" s="59">
        <f t="shared" si="9"/>
        <v>6477</v>
      </c>
      <c r="CP6" s="59">
        <f t="shared" si="9"/>
        <v>3214</v>
      </c>
      <c r="CQ6" s="59">
        <f t="shared" si="9"/>
        <v>-346</v>
      </c>
      <c r="CR6" s="59">
        <f t="shared" si="9"/>
        <v>-6167</v>
      </c>
      <c r="CS6" s="59">
        <f t="shared" si="9"/>
        <v>-9455</v>
      </c>
      <c r="CT6" s="59">
        <f t="shared" si="9"/>
        <v>-9799</v>
      </c>
      <c r="CU6" s="59">
        <f t="shared" si="9"/>
        <v>-10359</v>
      </c>
      <c r="CV6" s="59">
        <f t="shared" si="9"/>
        <v>-10539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126</v>
      </c>
      <c r="DI6" s="60">
        <f t="shared" ref="DI6:DJ6" si="10">DI8</f>
        <v>428841</v>
      </c>
      <c r="DJ6" s="60">
        <f t="shared" si="10"/>
        <v>17428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126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34.1</v>
      </c>
      <c r="EB6" s="64">
        <f t="shared" si="11"/>
        <v>20.3</v>
      </c>
      <c r="EC6" s="64">
        <f t="shared" si="11"/>
        <v>44.7</v>
      </c>
      <c r="ED6" s="64">
        <f t="shared" si="11"/>
        <v>33.299999999999997</v>
      </c>
      <c r="EE6" s="64">
        <f t="shared" si="11"/>
        <v>536.70000000000005</v>
      </c>
      <c r="EF6" s="64" t="str">
        <f>IF(EF8="-","【-】","【"&amp;SUBSTITUTE(TEXT(EF8,"#,##0.0"),"-","△")&amp;"】")</f>
        <v>【167.7】</v>
      </c>
      <c r="EG6" s="65">
        <f>IF(EG8="-",NA(),EG8)</f>
        <v>1.6999999999999999E-3</v>
      </c>
      <c r="EH6" s="65">
        <f t="shared" ref="EH6:EP6" si="12">IF(EH8="-",NA(),EH8)</f>
        <v>1.6999999999999999E-3</v>
      </c>
      <c r="EI6" s="65">
        <f t="shared" si="12"/>
        <v>1.6999999999999999E-3</v>
      </c>
      <c r="EJ6" s="65">
        <f t="shared" si="12"/>
        <v>1.6999999999999999E-3</v>
      </c>
      <c r="EK6" s="65">
        <f t="shared" si="12"/>
        <v>1.8E-3</v>
      </c>
      <c r="EL6" s="65">
        <f t="shared" si="12"/>
        <v>0.14130000000000001</v>
      </c>
      <c r="EM6" s="65">
        <f t="shared" si="12"/>
        <v>0.16450000000000001</v>
      </c>
      <c r="EN6" s="65">
        <f t="shared" si="12"/>
        <v>0.1704</v>
      </c>
      <c r="EO6" s="65">
        <f t="shared" si="12"/>
        <v>0.15890000000000001</v>
      </c>
      <c r="EP6" s="65">
        <f t="shared" si="12"/>
        <v>0.13650000000000001</v>
      </c>
    </row>
    <row r="7" spans="1:146" s="66" customFormat="1" x14ac:dyDescent="0.15">
      <c r="A7" s="42" t="s">
        <v>127</v>
      </c>
      <c r="B7" s="57">
        <f t="shared" ref="B7:X7" si="13">B8</f>
        <v>2018</v>
      </c>
      <c r="C7" s="57">
        <f t="shared" si="13"/>
        <v>102083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群馬県　渋川市</v>
      </c>
      <c r="I7" s="57" t="str">
        <f t="shared" si="13"/>
        <v>ＳＵＮおのがみ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Ａ１Ｂ２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3464</v>
      </c>
      <c r="R7" s="60">
        <f t="shared" si="13"/>
        <v>94</v>
      </c>
      <c r="S7" s="61">
        <f t="shared" si="13"/>
        <v>8052</v>
      </c>
      <c r="T7" s="62" t="str">
        <f t="shared" si="13"/>
        <v>利用料金制</v>
      </c>
      <c r="U7" s="58">
        <f t="shared" si="13"/>
        <v>20.6</v>
      </c>
      <c r="V7" s="62" t="str">
        <f t="shared" si="13"/>
        <v>有</v>
      </c>
      <c r="W7" s="63">
        <f t="shared" si="13"/>
        <v>66</v>
      </c>
      <c r="X7" s="62" t="str">
        <f t="shared" si="13"/>
        <v>有</v>
      </c>
      <c r="Y7" s="64">
        <f>Y8</f>
        <v>103.9</v>
      </c>
      <c r="Z7" s="64">
        <f t="shared" ref="Z7:AH7" si="14">Z8</f>
        <v>105.5</v>
      </c>
      <c r="AA7" s="64">
        <f t="shared" si="14"/>
        <v>104.9</v>
      </c>
      <c r="AB7" s="64">
        <f t="shared" si="14"/>
        <v>102.3</v>
      </c>
      <c r="AC7" s="64">
        <f t="shared" si="14"/>
        <v>102.8</v>
      </c>
      <c r="AD7" s="64">
        <f t="shared" si="14"/>
        <v>91.3</v>
      </c>
      <c r="AE7" s="64">
        <f t="shared" si="14"/>
        <v>91.8</v>
      </c>
      <c r="AF7" s="64">
        <f t="shared" si="14"/>
        <v>93.3</v>
      </c>
      <c r="AG7" s="64">
        <f t="shared" si="14"/>
        <v>94.6</v>
      </c>
      <c r="AH7" s="64">
        <f t="shared" si="14"/>
        <v>97.1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13.8</v>
      </c>
      <c r="AN7" s="64">
        <f t="shared" si="15"/>
        <v>3</v>
      </c>
      <c r="AO7" s="64">
        <f t="shared" si="15"/>
        <v>24.8</v>
      </c>
      <c r="AP7" s="64">
        <f t="shared" si="15"/>
        <v>25.9</v>
      </c>
      <c r="AQ7" s="64">
        <f t="shared" si="15"/>
        <v>25.2</v>
      </c>
      <c r="AR7" s="64">
        <f t="shared" si="15"/>
        <v>27.3</v>
      </c>
      <c r="AS7" s="64">
        <f t="shared" si="15"/>
        <v>30.4</v>
      </c>
      <c r="AT7" s="64"/>
      <c r="AU7" s="59">
        <f>AU8</f>
        <v>0</v>
      </c>
      <c r="AV7" s="59">
        <f t="shared" ref="AV7:BD7" si="16">AV8</f>
        <v>0</v>
      </c>
      <c r="AW7" s="59">
        <f t="shared" si="16"/>
        <v>0</v>
      </c>
      <c r="AX7" s="59">
        <f t="shared" si="16"/>
        <v>1313</v>
      </c>
      <c r="AY7" s="59">
        <f t="shared" si="16"/>
        <v>314</v>
      </c>
      <c r="AZ7" s="59">
        <f t="shared" si="16"/>
        <v>2500</v>
      </c>
      <c r="BA7" s="59">
        <f t="shared" si="16"/>
        <v>2895</v>
      </c>
      <c r="BB7" s="59">
        <f t="shared" si="16"/>
        <v>2798</v>
      </c>
      <c r="BC7" s="59">
        <f t="shared" si="16"/>
        <v>2646</v>
      </c>
      <c r="BD7" s="59">
        <f t="shared" si="16"/>
        <v>3706</v>
      </c>
      <c r="BE7" s="59"/>
      <c r="BF7" s="64">
        <f>BF8</f>
        <v>42</v>
      </c>
      <c r="BG7" s="64">
        <f t="shared" ref="BG7:BO7" si="17">BG8</f>
        <v>43.2</v>
      </c>
      <c r="BH7" s="64">
        <f t="shared" si="17"/>
        <v>42.9</v>
      </c>
      <c r="BI7" s="64">
        <f t="shared" si="17"/>
        <v>43.5</v>
      </c>
      <c r="BJ7" s="64">
        <f t="shared" si="17"/>
        <v>43.7</v>
      </c>
      <c r="BK7" s="64">
        <f t="shared" si="17"/>
        <v>22.7</v>
      </c>
      <c r="BL7" s="64">
        <f t="shared" si="17"/>
        <v>23.4</v>
      </c>
      <c r="BM7" s="64">
        <f t="shared" si="17"/>
        <v>22.8</v>
      </c>
      <c r="BN7" s="64">
        <f t="shared" si="17"/>
        <v>23.5</v>
      </c>
      <c r="BO7" s="64">
        <f t="shared" si="17"/>
        <v>23.9</v>
      </c>
      <c r="BP7" s="64"/>
      <c r="BQ7" s="64">
        <f>BQ8</f>
        <v>42.5</v>
      </c>
      <c r="BR7" s="64">
        <f t="shared" ref="BR7:BZ7" si="18">BR8</f>
        <v>40</v>
      </c>
      <c r="BS7" s="64">
        <f t="shared" si="18"/>
        <v>42.3</v>
      </c>
      <c r="BT7" s="64">
        <f t="shared" si="18"/>
        <v>43.2</v>
      </c>
      <c r="BU7" s="64">
        <f t="shared" si="18"/>
        <v>33</v>
      </c>
      <c r="BV7" s="64">
        <f t="shared" si="18"/>
        <v>35.1</v>
      </c>
      <c r="BW7" s="64">
        <f t="shared" si="18"/>
        <v>35.4</v>
      </c>
      <c r="BX7" s="64">
        <f t="shared" si="18"/>
        <v>37.299999999999997</v>
      </c>
      <c r="BY7" s="64">
        <f t="shared" si="18"/>
        <v>33.799999999999997</v>
      </c>
      <c r="BZ7" s="64">
        <f t="shared" si="18"/>
        <v>35.700000000000003</v>
      </c>
      <c r="CA7" s="64"/>
      <c r="CB7" s="64">
        <f>CB8</f>
        <v>3.8</v>
      </c>
      <c r="CC7" s="64">
        <f t="shared" ref="CC7:CK7" si="19">CC8</f>
        <v>5.2</v>
      </c>
      <c r="CD7" s="64">
        <f t="shared" si="19"/>
        <v>4.7</v>
      </c>
      <c r="CE7" s="64">
        <f t="shared" si="19"/>
        <v>2.2999999999999998</v>
      </c>
      <c r="CF7" s="64">
        <f t="shared" si="19"/>
        <v>2.8</v>
      </c>
      <c r="CG7" s="64">
        <f t="shared" si="19"/>
        <v>-17.5</v>
      </c>
      <c r="CH7" s="64">
        <f t="shared" si="19"/>
        <v>-15.9</v>
      </c>
      <c r="CI7" s="64">
        <f t="shared" si="19"/>
        <v>-17.7</v>
      </c>
      <c r="CJ7" s="64">
        <f t="shared" si="19"/>
        <v>-33.5</v>
      </c>
      <c r="CK7" s="64">
        <f t="shared" si="19"/>
        <v>-52.5</v>
      </c>
      <c r="CL7" s="64"/>
      <c r="CM7" s="59">
        <f>CM8</f>
        <v>5301</v>
      </c>
      <c r="CN7" s="59">
        <f t="shared" ref="CN7:CV7" si="20">CN8</f>
        <v>7482</v>
      </c>
      <c r="CO7" s="59">
        <f t="shared" si="20"/>
        <v>6477</v>
      </c>
      <c r="CP7" s="59">
        <f t="shared" si="20"/>
        <v>3214</v>
      </c>
      <c r="CQ7" s="59">
        <f t="shared" si="20"/>
        <v>-346</v>
      </c>
      <c r="CR7" s="59">
        <f t="shared" si="20"/>
        <v>-6167</v>
      </c>
      <c r="CS7" s="59">
        <f t="shared" si="20"/>
        <v>-9455</v>
      </c>
      <c r="CT7" s="59">
        <f t="shared" si="20"/>
        <v>-9799</v>
      </c>
      <c r="CU7" s="59">
        <f t="shared" si="20"/>
        <v>-10359</v>
      </c>
      <c r="CV7" s="59">
        <f t="shared" si="20"/>
        <v>-10539</v>
      </c>
      <c r="CW7" s="59"/>
      <c r="CX7" s="64" t="s">
        <v>128</v>
      </c>
      <c r="CY7" s="64" t="s">
        <v>128</v>
      </c>
      <c r="CZ7" s="64" t="s">
        <v>128</v>
      </c>
      <c r="DA7" s="64" t="s">
        <v>128</v>
      </c>
      <c r="DB7" s="64" t="s">
        <v>128</v>
      </c>
      <c r="DC7" s="64" t="s">
        <v>128</v>
      </c>
      <c r="DD7" s="64" t="s">
        <v>128</v>
      </c>
      <c r="DE7" s="64" t="s">
        <v>128</v>
      </c>
      <c r="DF7" s="64" t="s">
        <v>128</v>
      </c>
      <c r="DG7" s="64" t="s">
        <v>126</v>
      </c>
      <c r="DH7" s="64"/>
      <c r="DI7" s="60">
        <f>DI8</f>
        <v>428841</v>
      </c>
      <c r="DJ7" s="60">
        <f>DJ8</f>
        <v>17428</v>
      </c>
      <c r="DK7" s="64" t="s">
        <v>128</v>
      </c>
      <c r="DL7" s="64" t="s">
        <v>128</v>
      </c>
      <c r="DM7" s="64" t="s">
        <v>128</v>
      </c>
      <c r="DN7" s="64" t="s">
        <v>128</v>
      </c>
      <c r="DO7" s="64" t="s">
        <v>128</v>
      </c>
      <c r="DP7" s="64" t="s">
        <v>128</v>
      </c>
      <c r="DQ7" s="64" t="s">
        <v>128</v>
      </c>
      <c r="DR7" s="64" t="s">
        <v>128</v>
      </c>
      <c r="DS7" s="64" t="s">
        <v>128</v>
      </c>
      <c r="DT7" s="64" t="s">
        <v>126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34.1</v>
      </c>
      <c r="EB7" s="64">
        <f t="shared" si="21"/>
        <v>20.3</v>
      </c>
      <c r="EC7" s="64">
        <f t="shared" si="21"/>
        <v>44.7</v>
      </c>
      <c r="ED7" s="64">
        <f t="shared" si="21"/>
        <v>33.299999999999997</v>
      </c>
      <c r="EE7" s="64">
        <f t="shared" si="21"/>
        <v>536.70000000000005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102083</v>
      </c>
      <c r="D8" s="67">
        <v>47</v>
      </c>
      <c r="E8" s="67">
        <v>11</v>
      </c>
      <c r="F8" s="67">
        <v>1</v>
      </c>
      <c r="G8" s="67">
        <v>1</v>
      </c>
      <c r="H8" s="67" t="s">
        <v>129</v>
      </c>
      <c r="I8" s="67" t="s">
        <v>130</v>
      </c>
      <c r="J8" s="67" t="s">
        <v>131</v>
      </c>
      <c r="K8" s="67" t="s">
        <v>132</v>
      </c>
      <c r="L8" s="67" t="s">
        <v>133</v>
      </c>
      <c r="M8" s="67" t="s">
        <v>134</v>
      </c>
      <c r="N8" s="67" t="s">
        <v>135</v>
      </c>
      <c r="O8" s="68" t="s">
        <v>136</v>
      </c>
      <c r="P8" s="68" t="s">
        <v>136</v>
      </c>
      <c r="Q8" s="69">
        <v>3464</v>
      </c>
      <c r="R8" s="69">
        <v>94</v>
      </c>
      <c r="S8" s="70">
        <v>8052</v>
      </c>
      <c r="T8" s="71" t="s">
        <v>137</v>
      </c>
      <c r="U8" s="68">
        <v>20.6</v>
      </c>
      <c r="V8" s="71" t="s">
        <v>138</v>
      </c>
      <c r="W8" s="72">
        <v>66</v>
      </c>
      <c r="X8" s="71" t="s">
        <v>138</v>
      </c>
      <c r="Y8" s="73">
        <v>103.9</v>
      </c>
      <c r="Z8" s="73">
        <v>105.5</v>
      </c>
      <c r="AA8" s="73">
        <v>104.9</v>
      </c>
      <c r="AB8" s="73">
        <v>102.3</v>
      </c>
      <c r="AC8" s="73">
        <v>102.8</v>
      </c>
      <c r="AD8" s="73">
        <v>91.3</v>
      </c>
      <c r="AE8" s="73">
        <v>91.8</v>
      </c>
      <c r="AF8" s="73">
        <v>93.3</v>
      </c>
      <c r="AG8" s="73">
        <v>94.6</v>
      </c>
      <c r="AH8" s="73">
        <v>97.1</v>
      </c>
      <c r="AI8" s="73">
        <v>112</v>
      </c>
      <c r="AJ8" s="73">
        <v>0</v>
      </c>
      <c r="AK8" s="73">
        <v>0</v>
      </c>
      <c r="AL8" s="73">
        <v>0</v>
      </c>
      <c r="AM8" s="73">
        <v>13.8</v>
      </c>
      <c r="AN8" s="73">
        <v>3</v>
      </c>
      <c r="AO8" s="73">
        <v>24.8</v>
      </c>
      <c r="AP8" s="73">
        <v>25.9</v>
      </c>
      <c r="AQ8" s="73">
        <v>25.2</v>
      </c>
      <c r="AR8" s="73">
        <v>27.3</v>
      </c>
      <c r="AS8" s="73">
        <v>30.4</v>
      </c>
      <c r="AT8" s="73">
        <v>19.5</v>
      </c>
      <c r="AU8" s="74">
        <v>0</v>
      </c>
      <c r="AV8" s="74">
        <v>0</v>
      </c>
      <c r="AW8" s="74">
        <v>0</v>
      </c>
      <c r="AX8" s="74">
        <v>1313</v>
      </c>
      <c r="AY8" s="74">
        <v>314</v>
      </c>
      <c r="AZ8" s="74">
        <v>2500</v>
      </c>
      <c r="BA8" s="74">
        <v>2895</v>
      </c>
      <c r="BB8" s="74">
        <v>2798</v>
      </c>
      <c r="BC8" s="74">
        <v>2646</v>
      </c>
      <c r="BD8" s="74">
        <v>3706</v>
      </c>
      <c r="BE8" s="74">
        <v>4220</v>
      </c>
      <c r="BF8" s="73">
        <v>42</v>
      </c>
      <c r="BG8" s="73">
        <v>43.2</v>
      </c>
      <c r="BH8" s="73">
        <v>42.9</v>
      </c>
      <c r="BI8" s="73">
        <v>43.5</v>
      </c>
      <c r="BJ8" s="73">
        <v>43.7</v>
      </c>
      <c r="BK8" s="73">
        <v>22.7</v>
      </c>
      <c r="BL8" s="73">
        <v>23.4</v>
      </c>
      <c r="BM8" s="73">
        <v>22.8</v>
      </c>
      <c r="BN8" s="73">
        <v>23.5</v>
      </c>
      <c r="BO8" s="73">
        <v>23.9</v>
      </c>
      <c r="BP8" s="73">
        <v>22.1</v>
      </c>
      <c r="BQ8" s="73">
        <v>42.5</v>
      </c>
      <c r="BR8" s="73">
        <v>40</v>
      </c>
      <c r="BS8" s="73">
        <v>42.3</v>
      </c>
      <c r="BT8" s="73">
        <v>43.2</v>
      </c>
      <c r="BU8" s="73">
        <v>33</v>
      </c>
      <c r="BV8" s="73">
        <v>35.1</v>
      </c>
      <c r="BW8" s="73">
        <v>35.4</v>
      </c>
      <c r="BX8" s="73">
        <v>37.299999999999997</v>
      </c>
      <c r="BY8" s="73">
        <v>33.799999999999997</v>
      </c>
      <c r="BZ8" s="73">
        <v>35.700000000000003</v>
      </c>
      <c r="CA8" s="73">
        <v>32.5</v>
      </c>
      <c r="CB8" s="73">
        <v>3.8</v>
      </c>
      <c r="CC8" s="73">
        <v>5.2</v>
      </c>
      <c r="CD8" s="73">
        <v>4.7</v>
      </c>
      <c r="CE8" s="75">
        <v>2.2999999999999998</v>
      </c>
      <c r="CF8" s="75">
        <v>2.8</v>
      </c>
      <c r="CG8" s="73">
        <v>-17.5</v>
      </c>
      <c r="CH8" s="73">
        <v>-15.9</v>
      </c>
      <c r="CI8" s="73">
        <v>-17.7</v>
      </c>
      <c r="CJ8" s="73">
        <v>-33.5</v>
      </c>
      <c r="CK8" s="73">
        <v>-52.5</v>
      </c>
      <c r="CL8" s="73">
        <v>-106</v>
      </c>
      <c r="CM8" s="74">
        <v>5301</v>
      </c>
      <c r="CN8" s="74">
        <v>7482</v>
      </c>
      <c r="CO8" s="74">
        <v>6477</v>
      </c>
      <c r="CP8" s="74">
        <v>3214</v>
      </c>
      <c r="CQ8" s="74">
        <v>-346</v>
      </c>
      <c r="CR8" s="74">
        <v>-6167</v>
      </c>
      <c r="CS8" s="74">
        <v>-9455</v>
      </c>
      <c r="CT8" s="74">
        <v>-9799</v>
      </c>
      <c r="CU8" s="74">
        <v>-10359</v>
      </c>
      <c r="CV8" s="74">
        <v>-10539</v>
      </c>
      <c r="CW8" s="74">
        <v>-5790</v>
      </c>
      <c r="CX8" s="73" t="s">
        <v>139</v>
      </c>
      <c r="CY8" s="73" t="s">
        <v>139</v>
      </c>
      <c r="CZ8" s="73" t="s">
        <v>139</v>
      </c>
      <c r="DA8" s="73" t="s">
        <v>139</v>
      </c>
      <c r="DB8" s="73" t="s">
        <v>139</v>
      </c>
      <c r="DC8" s="73" t="s">
        <v>139</v>
      </c>
      <c r="DD8" s="73" t="s">
        <v>139</v>
      </c>
      <c r="DE8" s="73" t="s">
        <v>139</v>
      </c>
      <c r="DF8" s="73" t="s">
        <v>139</v>
      </c>
      <c r="DG8" s="73" t="s">
        <v>139</v>
      </c>
      <c r="DH8" s="73" t="s">
        <v>139</v>
      </c>
      <c r="DI8" s="69">
        <v>428841</v>
      </c>
      <c r="DJ8" s="69">
        <v>17428</v>
      </c>
      <c r="DK8" s="73" t="s">
        <v>139</v>
      </c>
      <c r="DL8" s="73" t="s">
        <v>139</v>
      </c>
      <c r="DM8" s="73" t="s">
        <v>139</v>
      </c>
      <c r="DN8" s="73" t="s">
        <v>139</v>
      </c>
      <c r="DO8" s="73" t="s">
        <v>139</v>
      </c>
      <c r="DP8" s="73" t="s">
        <v>139</v>
      </c>
      <c r="DQ8" s="73" t="s">
        <v>139</v>
      </c>
      <c r="DR8" s="73" t="s">
        <v>139</v>
      </c>
      <c r="DS8" s="73" t="s">
        <v>139</v>
      </c>
      <c r="DT8" s="73" t="s">
        <v>139</v>
      </c>
      <c r="DU8" s="73" t="s">
        <v>139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34.1</v>
      </c>
      <c r="EB8" s="73">
        <v>20.3</v>
      </c>
      <c r="EC8" s="73">
        <v>44.7</v>
      </c>
      <c r="ED8" s="73">
        <v>33.299999999999997</v>
      </c>
      <c r="EE8" s="73">
        <v>536.70000000000005</v>
      </c>
      <c r="EF8" s="73">
        <v>167.7</v>
      </c>
      <c r="EG8" s="71">
        <v>1.6999999999999999E-3</v>
      </c>
      <c r="EH8" s="76">
        <v>1.6999999999999999E-3</v>
      </c>
      <c r="EI8" s="76">
        <v>1.6999999999999999E-3</v>
      </c>
      <c r="EJ8" s="76">
        <v>1.6999999999999999E-3</v>
      </c>
      <c r="EK8" s="76">
        <v>1.8E-3</v>
      </c>
      <c r="EL8" s="76">
        <v>0.14130000000000001</v>
      </c>
      <c r="EM8" s="76">
        <v>0.16450000000000001</v>
      </c>
      <c r="EN8" s="76">
        <v>0.1704</v>
      </c>
      <c r="EO8" s="76">
        <v>0.15890000000000001</v>
      </c>
      <c r="EP8" s="76">
        <v>0.13650000000000001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140</v>
      </c>
      <c r="C10" s="81" t="s">
        <v>141</v>
      </c>
      <c r="D10" s="81" t="s">
        <v>142</v>
      </c>
      <c r="E10" s="81" t="s">
        <v>143</v>
      </c>
      <c r="F10" s="81" t="s">
        <v>144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52</v>
      </c>
      <c r="B11" s="82">
        <f>DATEVALUE($B$6-4&amp;"年1月1日")</f>
        <v>41640</v>
      </c>
      <c r="C11" s="82">
        <f>DATEVALUE($B$6-3&amp;"年1月1日")</f>
        <v>42005</v>
      </c>
      <c r="D11" s="82">
        <f>DATEVALUE($B$6-2&amp;"年1月1日")</f>
        <v>42370</v>
      </c>
      <c r="E11" s="82">
        <f>DATEVALUE($B$6-1&amp;"年1月1日")</f>
        <v>42736</v>
      </c>
      <c r="F11" s="82">
        <f>DATEVALUE($B$6&amp;"年1月1日")</f>
        <v>43101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2020-02-14T01:11:23Z</cp:lastPrinted>
  <dcterms:created xsi:type="dcterms:W3CDTF">2019-12-05T07:18:14Z</dcterms:created>
  <dcterms:modified xsi:type="dcterms:W3CDTF">2020-02-14T01:11:29Z</dcterms:modified>
  <cp:category/>
</cp:coreProperties>
</file>