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3（R2決算）\04 各団体回答\○10_富岡市\"/>
    </mc:Choice>
  </mc:AlternateContent>
  <xr:revisionPtr revIDLastSave="0" documentId="13_ncr:1_{36271B0F-4C01-4710-B64F-81C455E20271}" xr6:coauthVersionLast="36" xr6:coauthVersionMax="36" xr10:uidLastSave="{00000000-0000-0000-0000-000000000000}"/>
  <workbookProtection workbookAlgorithmName="SHA-512" workbookHashValue="uoMIDT9ToT1nTQGD6CxQXSHZ9m1l9A3ztMQGnOf/QehzdvxGGElUMyD08z2ULM5IcFhnHBDocMuXfYEhCPblJQ==" workbookSaltValue="leNdMMRyevmUcl/sL9IY5w==" workbookSpinCount="100000" lockStructure="1"/>
  <bookViews>
    <workbookView xWindow="0" yWindow="0" windowWidth="19200" windowHeight="686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BB8" i="4" s="1"/>
  <c r="S6" i="5"/>
  <c r="R6" i="5"/>
  <c r="AL8" i="4" s="1"/>
  <c r="Q6" i="5"/>
  <c r="P6" i="5"/>
  <c r="O6" i="5"/>
  <c r="I10" i="4" s="1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J85" i="4"/>
  <c r="I85" i="4"/>
  <c r="H85" i="4"/>
  <c r="BB10" i="4"/>
  <c r="AT10" i="4"/>
  <c r="W10" i="4"/>
  <c r="P10" i="4"/>
  <c r="B10" i="4"/>
  <c r="AT8" i="4"/>
  <c r="AD8" i="4"/>
  <c r="P8" i="4"/>
  <c r="I8" i="4"/>
  <c r="B8" i="4"/>
</calcChain>
</file>

<file path=xl/sharedStrings.xml><?xml version="1.0" encoding="utf-8"?>
<sst xmlns="http://schemas.openxmlformats.org/spreadsheetml/2006/main" count="228" uniqueCount="114">
  <si>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</si>
  <si>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</si>
  <si>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</si>
  <si>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</si>
  <si>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</si>
  <si>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</si>
  <si>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</si>
  <si>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</si>
  <si>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</si>
  <si>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</si>
  <si>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</si>
  <si>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</si>
  <si>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</si>
  <si>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</si>
  <si>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</si>
  <si>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</si>
  <si>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</si>
  <si>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</si>
  <si>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</si>
  <si>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</si>
  <si>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</si>
  <si>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</si>
  <si>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</si>
  <si>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</si>
  <si>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</si>
  <si>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</si>
  <si>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</si>
  <si>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</si>
  <si>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</si>
  <si>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</si>
  <si>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</si>
  <si>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</si>
  <si>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</si>
  <si>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</si>
  <si>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</si>
  <si>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</si>
  <si>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</si>
  <si>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</si>
  <si>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</si>
  <si>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</si>
  <si>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</si>
  <si>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</si>
  <si>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</si>
  <si>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</si>
  <si>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</si>
  <si>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</si>
  <si>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</si>
  <si>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</si>
  <si>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</si>
  <si>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</si>
  <si>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</si>
  <si>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</si>
  <si>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</si>
  <si>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</si>
  <si>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</si>
  <si>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</si>
  <si>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</si>
  <si>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</si>
  <si>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</si>
  <si>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</si>
  <si>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</si>
  <si>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</si>
  <si>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</si>
  <si>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</si>
  <si>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</si>
  <si>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</si>
  <si>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</si>
  <si>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</si>
  <si>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</si>
  <si>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</si>
  <si>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</si>
  <si>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</si>
  <si>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</si>
  <si>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</si>
  <si>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</si>
  <si>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</si>
  <si>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</si>
  <si>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</si>
  <si>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</si>
  <si>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</si>
  <si>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</si>
  <si>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</si>
  <si>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</si>
  <si>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</si>
  <si>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</si>
  <si>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</si>
  <si>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</si>
  <si>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</si>
  <si>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</si>
  <si>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</si>
  <si>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</si>
  <si>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</si>
  <si>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富岡市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</si>
  <si>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</si>
  <si>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</si>
  <si>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</si>
  <si>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</si>
  <si>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</si>
  <si>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</si>
  <si>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</si>
  <si>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</si>
  <si>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</si>
  <si>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</si>
  <si>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</si>
  <si>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</si>
  <si>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</si>
  <si>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</si>
  <si>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</si>
  <si>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</si>
  <si>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</si>
  <si>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</si>
  <si>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①「有形固定資産減価償却率」は、全国平均値、類似団体平均値を下回っていますが、資産の老朽化は進んでいると考えます。
②「管路経年化率」は、増加傾向にあり、管路の経年化が進んでいると考えます。(※)
③「管路更新率」は、計画的に管路の更新を実施していますが、必要性が高い管路や水道事業基本計画（水道事業ビジョン）に基づき、管路更新率向上を目指したいと考えます。
○昭和40～50年代の事業拡張時に布設した管路の耐用年数の経過により、経年管が増加傾向にあり、計画的な更新が必要な時期を迎えています。
水道事業基本計画（水道事業ビジョン）に基づき、効率的な管路更新が重要であると考えます。
（※注記）H29年度は、法定耐用年数を超えた管路延長の集計誤りにより、管路経年化率に誤りがあります。
（正しい値）H29年度：11.16</t>
    <rPh sb="128" eb="131">
      <t>ヒツヨウセイ</t>
    </rPh>
    <rPh sb="132" eb="133">
      <t>タカ</t>
    </rPh>
    <rPh sb="134" eb="136">
      <t>カンロ</t>
    </rPh>
    <rPh sb="137" eb="139">
      <t>スイドウ</t>
    </rPh>
    <rPh sb="139" eb="141">
      <t>ジギョウ</t>
    </rPh>
    <rPh sb="141" eb="143">
      <t>キホン</t>
    </rPh>
    <rPh sb="143" eb="145">
      <t>ケイカク</t>
    </rPh>
    <rPh sb="146" eb="148">
      <t>スイドウ</t>
    </rPh>
    <rPh sb="148" eb="150">
      <t>ジギョウ</t>
    </rPh>
    <rPh sb="156" eb="157">
      <t>モト</t>
    </rPh>
    <rPh sb="160" eb="162">
      <t>カンロ</t>
    </rPh>
    <rPh sb="162" eb="164">
      <t>コウシン</t>
    </rPh>
    <rPh sb="164" eb="165">
      <t>リツ</t>
    </rPh>
    <rPh sb="165" eb="167">
      <t>コウジョウ</t>
    </rPh>
    <rPh sb="168" eb="170">
      <t>メザ</t>
    </rPh>
    <rPh sb="248" eb="250">
      <t>スイドウ</t>
    </rPh>
    <rPh sb="250" eb="252">
      <t>ジギョウ</t>
    </rPh>
    <rPh sb="252" eb="254">
      <t>キホン</t>
    </rPh>
    <rPh sb="254" eb="256">
      <t>ケイカク</t>
    </rPh>
    <rPh sb="257" eb="259">
      <t>スイドウ</t>
    </rPh>
    <rPh sb="259" eb="261">
      <t>ジギョウ</t>
    </rPh>
    <rPh sb="267" eb="268">
      <t>モト</t>
    </rPh>
    <phoneticPr fontId="4"/>
  </si>
  <si>
    <t>経営の健全性は概ね良好であり、収益性などは確保されていますが、施設の効率性の向上に取り組む必要があると考えます。　　　　　　　　　　　　　　　　　　　　　　　　　　　　　　　　　　　　　　　　　　　　　　　　　　　　今後、収入の多くを占める水道料金収入は、人口減少社会の到来や節水意識、機器の節水性能向上などの影響で減収することが予想されます。　　　　　　　　　　　　　　　　　　　　　　　　　　　　　　　　　　　　　　よって、中長期的な水道事業経営戦略に基づき財源の確保や、適正な規模での効果的な管路、施設整備や耐震化、漏水防止につながる更新事業を行うとともに、効率的な事業運営につとめ、健全経営を維持していきたい。</t>
    <rPh sb="45" eb="47">
      <t>ヒツヨウ</t>
    </rPh>
    <rPh sb="143" eb="145">
      <t>キキ</t>
    </rPh>
    <rPh sb="146" eb="148">
      <t>セッスイ</t>
    </rPh>
    <rPh sb="148" eb="150">
      <t>セイノウ</t>
    </rPh>
    <rPh sb="219" eb="221">
      <t>スイドウ</t>
    </rPh>
    <rPh sb="221" eb="223">
      <t>ジギョウ</t>
    </rPh>
    <rPh sb="223" eb="227">
      <t>ケイエイセンリャク</t>
    </rPh>
    <rPh sb="228" eb="229">
      <t>モト</t>
    </rPh>
    <rPh sb="295" eb="297">
      <t>ケンゼン</t>
    </rPh>
    <rPh sb="297" eb="299">
      <t>ケイエイ</t>
    </rPh>
    <rPh sb="300" eb="302">
      <t>イジ</t>
    </rPh>
    <phoneticPr fontId="4"/>
  </si>
  <si>
    <t>①「経常収支比率」は、前年度比で微増し、100％を上回っており、収支は健全な水準であるといえます。
②「累積欠損金比率」は、累積欠損金がないため0％となっています。
③「流動比率」は、100％を大幅に上回り、短期的な債務に対する支払能力は良好であるといえます。
④「企業債残高対給水収益比率」は、類似団体平均値より低い比率であります。また、企業債の返済により残高が減少しているため、減少傾向にあります。
⑤「料金回収率」は、前年度比で微増し、また100％を上回っており、給水に係る費用は、給水収益で賄えているといえます。
⑥「給水原価」は、全国平均値、類似団体平均値を大幅に下回り、低い水準にあるといえます。
⑦「施設利用率」は、給水量減少等に伴い全国平均値、類似団体平均値を下回っています。
⑧「有収率」は、前年比では微増しており、引き続き管路更新率向上とあわせ有収率向上を目指します。
〇経常収支比率が若干増加し、収益性は良好であるとともに、経営に必要な経費は給水収益で賄えており、健全経営といえます。一方、今後の企業債の発行については、水道事業経営戦略に基づき、検証する必要があると考えます。また、施設利用率を上げるべく適正な施設規模等について、最大稼働率、負荷率等と併せて、検証する必要があると考えます。</t>
    <rPh sb="2" eb="4">
      <t>ケイジョウ</t>
    </rPh>
    <rPh sb="32" eb="34">
      <t>シュウシ</t>
    </rPh>
    <rPh sb="35" eb="37">
      <t>ケンゼン</t>
    </rPh>
    <rPh sb="38" eb="40">
      <t>スイジュン</t>
    </rPh>
    <rPh sb="217" eb="219">
      <t>ビゾウ</t>
    </rPh>
    <rPh sb="320" eb="321">
      <t>トウ</t>
    </rPh>
    <rPh sb="355" eb="358">
      <t>ゼンネンヒ</t>
    </rPh>
    <rPh sb="360" eb="362">
      <t>ビゾウ</t>
    </rPh>
    <rPh sb="367" eb="368">
      <t>ヒ</t>
    </rPh>
    <rPh sb="369" eb="370">
      <t>ツヅ</t>
    </rPh>
    <rPh sb="371" eb="373">
      <t>カンロ</t>
    </rPh>
    <rPh sb="373" eb="375">
      <t>コウシン</t>
    </rPh>
    <rPh sb="375" eb="376">
      <t>リツ</t>
    </rPh>
    <rPh sb="376" eb="378">
      <t>コウジョウ</t>
    </rPh>
    <rPh sb="382" eb="385">
      <t>ユウシュウリツ</t>
    </rPh>
    <rPh sb="385" eb="387">
      <t>コウジョウ</t>
    </rPh>
    <rPh sb="388" eb="390">
      <t>メザ</t>
    </rPh>
    <rPh sb="403" eb="405">
      <t>ジャッカン</t>
    </rPh>
    <rPh sb="405" eb="407">
      <t>ゾウカ</t>
    </rPh>
    <rPh sb="471" eb="473">
      <t>スイドウ</t>
    </rPh>
    <rPh sb="473" eb="475">
      <t>ジギョウ</t>
    </rPh>
    <rPh sb="475" eb="477">
      <t>ケイエイ</t>
    </rPh>
    <rPh sb="477" eb="479">
      <t>センリャク</t>
    </rPh>
    <rPh sb="508" eb="509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</si>
</sst>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0.31</c:v>
                </c:pt>
                <c:pt idx="1">
                  <c:v>0.38</c:v>
                </c:pt>
                <c:pt idx="2">
                  <c:v>0.52</c:v>
                </c:pt>
                <c:pt idx="3">
                  <c:v>0.56999999999999995</c:v>
                </c:pt>
                <c:pt idx="4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B-4834-A352-0E95E0958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0.51</c:v>
                </c:pt>
                <c:pt idx="2">
                  <c:v>0.57999999999999996</c:v>
                </c:pt>
                <c:pt idx="3">
                  <c:v>0.54</c:v>
                </c:pt>
                <c:pt idx="4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1B-4834-A352-0E95E0958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54.69</c:v>
                </c:pt>
                <c:pt idx="1">
                  <c:v>54.52</c:v>
                </c:pt>
                <c:pt idx="2">
                  <c:v>55.33</c:v>
                </c:pt>
                <c:pt idx="3">
                  <c:v>51.86</c:v>
                </c:pt>
                <c:pt idx="4">
                  <c:v>51.24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D4-4B0D-B5E1-38E39C83F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59.01</c:v>
                </c:pt>
                <c:pt idx="1">
                  <c:v>60.03</c:v>
                </c:pt>
                <c:pt idx="2">
                  <c:v>59.74</c:v>
                </c:pt>
                <c:pt idx="3">
                  <c:v>59.67</c:v>
                </c:pt>
                <c:pt idx="4">
                  <c:v>60.12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D4-4B0D-B5E1-38E39C83F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89.86</c:v>
                </c:pt>
                <c:pt idx="1">
                  <c:v>90.07</c:v>
                </c:pt>
                <c:pt idx="2">
                  <c:v>87.09</c:v>
                </c:pt>
                <c:pt idx="3">
                  <c:v>91.09</c:v>
                </c:pt>
                <c:pt idx="4">
                  <c:v>92.14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4-422A-85C8-EA4DB84E9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85.37</c:v>
                </c:pt>
                <c:pt idx="1">
                  <c:v>84.81</c:v>
                </c:pt>
                <c:pt idx="2">
                  <c:v>84.8</c:v>
                </c:pt>
                <c:pt idx="3">
                  <c:v>84.6</c:v>
                </c:pt>
                <c:pt idx="4">
                  <c:v>84.24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14-422A-85C8-EA4DB84E9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145.26</c:v>
                </c:pt>
                <c:pt idx="1">
                  <c:v>126.35</c:v>
                </c:pt>
                <c:pt idx="2">
                  <c:v>122.55</c:v>
                </c:pt>
                <c:pt idx="3">
                  <c:v>123.94</c:v>
                </c:pt>
                <c:pt idx="4">
                  <c:v>126.85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8-4972-A335-480F5AAF9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110.95</c:v>
                </c:pt>
                <c:pt idx="1">
                  <c:v>110.68</c:v>
                </c:pt>
                <c:pt idx="2">
                  <c:v>110.66</c:v>
                </c:pt>
                <c:pt idx="3">
                  <c:v>109.01</c:v>
                </c:pt>
                <c:pt idx="4">
                  <c:v>108.83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A8-4972-A335-480F5AAF9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41.63</c:v>
                </c:pt>
                <c:pt idx="1">
                  <c:v>42.87</c:v>
                </c:pt>
                <c:pt idx="2">
                  <c:v>44.49</c:v>
                </c:pt>
                <c:pt idx="3">
                  <c:v>45.66</c:v>
                </c:pt>
                <c:pt idx="4">
                  <c:v>46.96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BE-4F2C-A9BC-B7B61C9B6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46.9</c:v>
                </c:pt>
                <c:pt idx="1">
                  <c:v>47.28</c:v>
                </c:pt>
                <c:pt idx="2">
                  <c:v>47.66</c:v>
                </c:pt>
                <c:pt idx="3">
                  <c:v>48.17</c:v>
                </c:pt>
                <c:pt idx="4">
                  <c:v>48.83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BE-4F2C-A9BC-B7B61C9B6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9.74</c:v>
                </c:pt>
                <c:pt idx="1">
                  <c:v>1.76</c:v>
                </c:pt>
                <c:pt idx="2">
                  <c:v>11.68</c:v>
                </c:pt>
                <c:pt idx="3">
                  <c:v>11.91</c:v>
                </c:pt>
                <c:pt idx="4">
                  <c:v>12.29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F-4AA1-BFFB-5DB7342C0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12.03</c:v>
                </c:pt>
                <c:pt idx="1">
                  <c:v>12.19</c:v>
                </c:pt>
                <c:pt idx="2">
                  <c:v>15.1</c:v>
                </c:pt>
                <c:pt idx="3">
                  <c:v>17.12</c:v>
                </c:pt>
                <c:pt idx="4">
                  <c:v>18.18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AF-4AA1-BFFB-5DB7342C0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C-486D-80A2-2A11CA373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3.91</c:v>
                </c:pt>
                <c:pt idx="1">
                  <c:v>3.56</c:v>
                </c:pt>
                <c:pt idx="2">
                  <c:v>2.74</c:v>
                </c:pt>
                <c:pt idx="3">
                  <c:v>3.7</c:v>
                </c:pt>
                <c:pt idx="4">
                  <c:v>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FC-486D-80A2-2A11CA373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300.35000000000002</c:v>
                </c:pt>
                <c:pt idx="1">
                  <c:v>245.69</c:v>
                </c:pt>
                <c:pt idx="2">
                  <c:v>229.49</c:v>
                </c:pt>
                <c:pt idx="3">
                  <c:v>285.98</c:v>
                </c:pt>
                <c:pt idx="4">
                  <c:v>301.56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2-49BD-A5AE-2BD0EBC7B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377.63</c:v>
                </c:pt>
                <c:pt idx="1">
                  <c:v>357.34</c:v>
                </c:pt>
                <c:pt idx="2">
                  <c:v>366.03</c:v>
                </c:pt>
                <c:pt idx="3">
                  <c:v>365.18</c:v>
                </c:pt>
                <c:pt idx="4">
                  <c:v>327.77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42-49BD-A5AE-2BD0EBC7B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355.13</c:v>
                </c:pt>
                <c:pt idx="1">
                  <c:v>334.33</c:v>
                </c:pt>
                <c:pt idx="2">
                  <c:v>308.45</c:v>
                </c:pt>
                <c:pt idx="3">
                  <c:v>292.14999999999998</c:v>
                </c:pt>
                <c:pt idx="4">
                  <c:v>268.5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A-470E-964C-126FDAC68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364.71</c:v>
                </c:pt>
                <c:pt idx="1">
                  <c:v>373.69</c:v>
                </c:pt>
                <c:pt idx="2">
                  <c:v>370.12</c:v>
                </c:pt>
                <c:pt idx="3">
                  <c:v>371.65</c:v>
                </c:pt>
                <c:pt idx="4">
                  <c:v>397.1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0A-470E-964C-126FDAC68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131.58000000000001</c:v>
                </c:pt>
                <c:pt idx="1">
                  <c:v>121.46</c:v>
                </c:pt>
                <c:pt idx="2">
                  <c:v>122.27</c:v>
                </c:pt>
                <c:pt idx="3">
                  <c:v>122.39</c:v>
                </c:pt>
                <c:pt idx="4">
                  <c:v>125.58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F-42A5-8198-E6B914938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100.65</c:v>
                </c:pt>
                <c:pt idx="1">
                  <c:v>99.87</c:v>
                </c:pt>
                <c:pt idx="2">
                  <c:v>100.42</c:v>
                </c:pt>
                <c:pt idx="3">
                  <c:v>98.77</c:v>
                </c:pt>
                <c:pt idx="4">
                  <c:v>95.79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5F-42A5-8198-E6B914938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130.94</c:v>
                </c:pt>
                <c:pt idx="1">
                  <c:v>142.43</c:v>
                </c:pt>
                <c:pt idx="2">
                  <c:v>141.57</c:v>
                </c:pt>
                <c:pt idx="3">
                  <c:v>141.61000000000001</c:v>
                </c:pt>
                <c:pt idx="4">
                  <c:v>137.76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B-42C1-A438-236CC294B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170.19</c:v>
                </c:pt>
                <c:pt idx="1">
                  <c:v>171.81</c:v>
                </c:pt>
                <c:pt idx="2">
                  <c:v>171.67</c:v>
                </c:pt>
                <c:pt idx="3">
                  <c:v>173.67</c:v>
                </c:pt>
                <c:pt idx="4">
                  <c:v>171.13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B-42C1-A438-236CC294B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view="pageBreakPreview" zoomScale="60" zoomScaleNormal="7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2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2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6" t="str">
        <f>データ!H6</f>
        <v>群馬県　富岡市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A5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47756</v>
      </c>
      <c r="AM8" s="61"/>
      <c r="AN8" s="61"/>
      <c r="AO8" s="61"/>
      <c r="AP8" s="61"/>
      <c r="AQ8" s="61"/>
      <c r="AR8" s="61"/>
      <c r="AS8" s="61"/>
      <c r="AT8" s="52">
        <f>データ!$S$6</f>
        <v>122.85</v>
      </c>
      <c r="AU8" s="53"/>
      <c r="AV8" s="53"/>
      <c r="AW8" s="53"/>
      <c r="AX8" s="53"/>
      <c r="AY8" s="53"/>
      <c r="AZ8" s="53"/>
      <c r="BA8" s="53"/>
      <c r="BB8" s="54">
        <f>データ!$T$6</f>
        <v>388.73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74.52</v>
      </c>
      <c r="J10" s="53"/>
      <c r="K10" s="53"/>
      <c r="L10" s="53"/>
      <c r="M10" s="53"/>
      <c r="N10" s="53"/>
      <c r="O10" s="64"/>
      <c r="P10" s="54">
        <f>データ!$P$6</f>
        <v>99.48</v>
      </c>
      <c r="Q10" s="54"/>
      <c r="R10" s="54"/>
      <c r="S10" s="54"/>
      <c r="T10" s="54"/>
      <c r="U10" s="54"/>
      <c r="V10" s="54"/>
      <c r="W10" s="61">
        <f>データ!$Q$6</f>
        <v>3069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46831</v>
      </c>
      <c r="AM10" s="61"/>
      <c r="AN10" s="61"/>
      <c r="AO10" s="61"/>
      <c r="AP10" s="61"/>
      <c r="AQ10" s="61"/>
      <c r="AR10" s="61"/>
      <c r="AS10" s="61"/>
      <c r="AT10" s="52">
        <f>データ!$V$6</f>
        <v>107.01</v>
      </c>
      <c r="AU10" s="53"/>
      <c r="AV10" s="53"/>
      <c r="AW10" s="53"/>
      <c r="AX10" s="53"/>
      <c r="AY10" s="53"/>
      <c r="AZ10" s="53"/>
      <c r="BA10" s="53"/>
      <c r="BB10" s="54">
        <f>データ!$W$6</f>
        <v>437.63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80" t="s">
        <v>23</v>
      </c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</row>
    <row r="14" spans="1:78" ht="13.5" customHeight="1" x14ac:dyDescent="0.2">
      <c r="A14" s="2"/>
      <c r="B14" s="82" t="s">
        <v>24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4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2">
      <c r="A15" s="2"/>
      <c r="B15" s="85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7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113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6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6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6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6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6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6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6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6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6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6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6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6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6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6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6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6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6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6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6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6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6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6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6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6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6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6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6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6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111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6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6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6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6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6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6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6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6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6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6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6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6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2">
      <c r="A60" s="2"/>
      <c r="B60" s="85" t="s">
        <v>27</v>
      </c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7"/>
      <c r="BK60" s="2"/>
      <c r="BL60" s="76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2">
      <c r="A61" s="2"/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7"/>
      <c r="BK61" s="2"/>
      <c r="BL61" s="76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6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6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112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6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6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6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6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6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6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6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6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6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6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6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6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6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6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6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7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9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LuX3eF5DpL2nlB0m47zUkY9ayUO1AYvl2nmRwUFxoQwgmL7jtxY2EbXbXJHex66JCNqQRn20PMz5nkG0rKV66A==" saltValue="uCuFC3V2E+kg9L6T0dlDQ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9" t="s">
        <v>50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51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27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2">
      <c r="A4" s="29" t="s">
        <v>52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53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54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55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56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57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58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59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60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61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62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63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2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2">
      <c r="A6" s="29" t="s">
        <v>91</v>
      </c>
      <c r="B6" s="34">
        <f>B7</f>
        <v>2020</v>
      </c>
      <c r="C6" s="34">
        <f t="shared" ref="C6:W6" si="3">C7</f>
        <v>102105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群馬県　富岡市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 t="str">
        <f t="shared" si="3"/>
        <v>非設置</v>
      </c>
      <c r="N6" s="35" t="str">
        <f t="shared" si="3"/>
        <v>-</v>
      </c>
      <c r="O6" s="35">
        <f t="shared" si="3"/>
        <v>74.52</v>
      </c>
      <c r="P6" s="35">
        <f t="shared" si="3"/>
        <v>99.48</v>
      </c>
      <c r="Q6" s="35">
        <f t="shared" si="3"/>
        <v>3069</v>
      </c>
      <c r="R6" s="35">
        <f t="shared" si="3"/>
        <v>47756</v>
      </c>
      <c r="S6" s="35">
        <f t="shared" si="3"/>
        <v>122.85</v>
      </c>
      <c r="T6" s="35">
        <f t="shared" si="3"/>
        <v>388.73</v>
      </c>
      <c r="U6" s="35">
        <f t="shared" si="3"/>
        <v>46831</v>
      </c>
      <c r="V6" s="35">
        <f t="shared" si="3"/>
        <v>107.01</v>
      </c>
      <c r="W6" s="35">
        <f t="shared" si="3"/>
        <v>437.63</v>
      </c>
      <c r="X6" s="36">
        <f>IF(X7="",NA(),X7)</f>
        <v>145.26</v>
      </c>
      <c r="Y6" s="36">
        <f t="shared" ref="Y6:AG6" si="4">IF(Y7="",NA(),Y7)</f>
        <v>126.35</v>
      </c>
      <c r="Z6" s="36">
        <f t="shared" si="4"/>
        <v>122.55</v>
      </c>
      <c r="AA6" s="36">
        <f t="shared" si="4"/>
        <v>123.94</v>
      </c>
      <c r="AB6" s="36">
        <f t="shared" si="4"/>
        <v>126.85</v>
      </c>
      <c r="AC6" s="36">
        <f t="shared" si="4"/>
        <v>110.95</v>
      </c>
      <c r="AD6" s="36">
        <f t="shared" si="4"/>
        <v>110.68</v>
      </c>
      <c r="AE6" s="36">
        <f t="shared" si="4"/>
        <v>110.66</v>
      </c>
      <c r="AF6" s="36">
        <f t="shared" si="4"/>
        <v>109.01</v>
      </c>
      <c r="AG6" s="36">
        <f t="shared" si="4"/>
        <v>108.83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3.91</v>
      </c>
      <c r="AO6" s="36">
        <f t="shared" si="5"/>
        <v>3.56</v>
      </c>
      <c r="AP6" s="36">
        <f t="shared" si="5"/>
        <v>2.74</v>
      </c>
      <c r="AQ6" s="36">
        <f t="shared" si="5"/>
        <v>3.7</v>
      </c>
      <c r="AR6" s="36">
        <f t="shared" si="5"/>
        <v>4.34</v>
      </c>
      <c r="AS6" s="35" t="str">
        <f>IF(AS7="","",IF(AS7="-","【-】","【"&amp;SUBSTITUTE(TEXT(AS7,"#,##0.00"),"-","△")&amp;"】"))</f>
        <v>【1.15】</v>
      </c>
      <c r="AT6" s="36">
        <f>IF(AT7="",NA(),AT7)</f>
        <v>300.35000000000002</v>
      </c>
      <c r="AU6" s="36">
        <f t="shared" ref="AU6:BC6" si="6">IF(AU7="",NA(),AU7)</f>
        <v>245.69</v>
      </c>
      <c r="AV6" s="36">
        <f t="shared" si="6"/>
        <v>229.49</v>
      </c>
      <c r="AW6" s="36">
        <f t="shared" si="6"/>
        <v>285.98</v>
      </c>
      <c r="AX6" s="36">
        <f t="shared" si="6"/>
        <v>301.56</v>
      </c>
      <c r="AY6" s="36">
        <f t="shared" si="6"/>
        <v>377.63</v>
      </c>
      <c r="AZ6" s="36">
        <f t="shared" si="6"/>
        <v>357.34</v>
      </c>
      <c r="BA6" s="36">
        <f t="shared" si="6"/>
        <v>366.03</v>
      </c>
      <c r="BB6" s="36">
        <f t="shared" si="6"/>
        <v>365.18</v>
      </c>
      <c r="BC6" s="36">
        <f t="shared" si="6"/>
        <v>327.77</v>
      </c>
      <c r="BD6" s="35" t="str">
        <f>IF(BD7="","",IF(BD7="-","【-】","【"&amp;SUBSTITUTE(TEXT(BD7,"#,##0.00"),"-","△")&amp;"】"))</f>
        <v>【260.31】</v>
      </c>
      <c r="BE6" s="36">
        <f>IF(BE7="",NA(),BE7)</f>
        <v>355.13</v>
      </c>
      <c r="BF6" s="36">
        <f t="shared" ref="BF6:BN6" si="7">IF(BF7="",NA(),BF7)</f>
        <v>334.33</v>
      </c>
      <c r="BG6" s="36">
        <f t="shared" si="7"/>
        <v>308.45</v>
      </c>
      <c r="BH6" s="36">
        <f t="shared" si="7"/>
        <v>292.14999999999998</v>
      </c>
      <c r="BI6" s="36">
        <f t="shared" si="7"/>
        <v>268.5</v>
      </c>
      <c r="BJ6" s="36">
        <f t="shared" si="7"/>
        <v>364.71</v>
      </c>
      <c r="BK6" s="36">
        <f t="shared" si="7"/>
        <v>373.69</v>
      </c>
      <c r="BL6" s="36">
        <f t="shared" si="7"/>
        <v>370.12</v>
      </c>
      <c r="BM6" s="36">
        <f t="shared" si="7"/>
        <v>371.65</v>
      </c>
      <c r="BN6" s="36">
        <f t="shared" si="7"/>
        <v>397.1</v>
      </c>
      <c r="BO6" s="35" t="str">
        <f>IF(BO7="","",IF(BO7="-","【-】","【"&amp;SUBSTITUTE(TEXT(BO7,"#,##0.00"),"-","△")&amp;"】"))</f>
        <v>【275.67】</v>
      </c>
      <c r="BP6" s="36">
        <f>IF(BP7="",NA(),BP7)</f>
        <v>131.58000000000001</v>
      </c>
      <c r="BQ6" s="36">
        <f t="shared" ref="BQ6:BY6" si="8">IF(BQ7="",NA(),BQ7)</f>
        <v>121.46</v>
      </c>
      <c r="BR6" s="36">
        <f t="shared" si="8"/>
        <v>122.27</v>
      </c>
      <c r="BS6" s="36">
        <f t="shared" si="8"/>
        <v>122.39</v>
      </c>
      <c r="BT6" s="36">
        <f t="shared" si="8"/>
        <v>125.58</v>
      </c>
      <c r="BU6" s="36">
        <f t="shared" si="8"/>
        <v>100.65</v>
      </c>
      <c r="BV6" s="36">
        <f t="shared" si="8"/>
        <v>99.87</v>
      </c>
      <c r="BW6" s="36">
        <f t="shared" si="8"/>
        <v>100.42</v>
      </c>
      <c r="BX6" s="36">
        <f t="shared" si="8"/>
        <v>98.77</v>
      </c>
      <c r="BY6" s="36">
        <f t="shared" si="8"/>
        <v>95.79</v>
      </c>
      <c r="BZ6" s="35" t="str">
        <f>IF(BZ7="","",IF(BZ7="-","【-】","【"&amp;SUBSTITUTE(TEXT(BZ7,"#,##0.00"),"-","△")&amp;"】"))</f>
        <v>【100.05】</v>
      </c>
      <c r="CA6" s="36">
        <f>IF(CA7="",NA(),CA7)</f>
        <v>130.94</v>
      </c>
      <c r="CB6" s="36">
        <f t="shared" ref="CB6:CJ6" si="9">IF(CB7="",NA(),CB7)</f>
        <v>142.43</v>
      </c>
      <c r="CC6" s="36">
        <f t="shared" si="9"/>
        <v>141.57</v>
      </c>
      <c r="CD6" s="36">
        <f t="shared" si="9"/>
        <v>141.61000000000001</v>
      </c>
      <c r="CE6" s="36">
        <f t="shared" si="9"/>
        <v>137.76</v>
      </c>
      <c r="CF6" s="36">
        <f t="shared" si="9"/>
        <v>170.19</v>
      </c>
      <c r="CG6" s="36">
        <f t="shared" si="9"/>
        <v>171.81</v>
      </c>
      <c r="CH6" s="36">
        <f t="shared" si="9"/>
        <v>171.67</v>
      </c>
      <c r="CI6" s="36">
        <f t="shared" si="9"/>
        <v>173.67</v>
      </c>
      <c r="CJ6" s="36">
        <f t="shared" si="9"/>
        <v>171.13</v>
      </c>
      <c r="CK6" s="35" t="str">
        <f>IF(CK7="","",IF(CK7="-","【-】","【"&amp;SUBSTITUTE(TEXT(CK7,"#,##0.00"),"-","△")&amp;"】"))</f>
        <v>【166.40】</v>
      </c>
      <c r="CL6" s="36">
        <f>IF(CL7="",NA(),CL7)</f>
        <v>54.69</v>
      </c>
      <c r="CM6" s="36">
        <f t="shared" ref="CM6:CU6" si="10">IF(CM7="",NA(),CM7)</f>
        <v>54.52</v>
      </c>
      <c r="CN6" s="36">
        <f t="shared" si="10"/>
        <v>55.33</v>
      </c>
      <c r="CO6" s="36">
        <f t="shared" si="10"/>
        <v>51.86</v>
      </c>
      <c r="CP6" s="36">
        <f t="shared" si="10"/>
        <v>51.24</v>
      </c>
      <c r="CQ6" s="36">
        <f t="shared" si="10"/>
        <v>59.01</v>
      </c>
      <c r="CR6" s="36">
        <f t="shared" si="10"/>
        <v>60.03</v>
      </c>
      <c r="CS6" s="36">
        <f t="shared" si="10"/>
        <v>59.74</v>
      </c>
      <c r="CT6" s="36">
        <f t="shared" si="10"/>
        <v>59.67</v>
      </c>
      <c r="CU6" s="36">
        <f t="shared" si="10"/>
        <v>60.12</v>
      </c>
      <c r="CV6" s="35" t="str">
        <f>IF(CV7="","",IF(CV7="-","【-】","【"&amp;SUBSTITUTE(TEXT(CV7,"#,##0.00"),"-","△")&amp;"】"))</f>
        <v>【60.69】</v>
      </c>
      <c r="CW6" s="36">
        <f>IF(CW7="",NA(),CW7)</f>
        <v>89.86</v>
      </c>
      <c r="CX6" s="36">
        <f t="shared" ref="CX6:DF6" si="11">IF(CX7="",NA(),CX7)</f>
        <v>90.07</v>
      </c>
      <c r="CY6" s="36">
        <f t="shared" si="11"/>
        <v>87.09</v>
      </c>
      <c r="CZ6" s="36">
        <f t="shared" si="11"/>
        <v>91.09</v>
      </c>
      <c r="DA6" s="36">
        <f t="shared" si="11"/>
        <v>92.14</v>
      </c>
      <c r="DB6" s="36">
        <f t="shared" si="11"/>
        <v>85.37</v>
      </c>
      <c r="DC6" s="36">
        <f t="shared" si="11"/>
        <v>84.81</v>
      </c>
      <c r="DD6" s="36">
        <f t="shared" si="11"/>
        <v>84.8</v>
      </c>
      <c r="DE6" s="36">
        <f t="shared" si="11"/>
        <v>84.6</v>
      </c>
      <c r="DF6" s="36">
        <f t="shared" si="11"/>
        <v>84.24</v>
      </c>
      <c r="DG6" s="35" t="str">
        <f>IF(DG7="","",IF(DG7="-","【-】","【"&amp;SUBSTITUTE(TEXT(DG7,"#,##0.00"),"-","△")&amp;"】"))</f>
        <v>【89.82】</v>
      </c>
      <c r="DH6" s="36">
        <f>IF(DH7="",NA(),DH7)</f>
        <v>41.63</v>
      </c>
      <c r="DI6" s="36">
        <f t="shared" ref="DI6:DQ6" si="12">IF(DI7="",NA(),DI7)</f>
        <v>42.87</v>
      </c>
      <c r="DJ6" s="36">
        <f t="shared" si="12"/>
        <v>44.49</v>
      </c>
      <c r="DK6" s="36">
        <f t="shared" si="12"/>
        <v>45.66</v>
      </c>
      <c r="DL6" s="36">
        <f t="shared" si="12"/>
        <v>46.96</v>
      </c>
      <c r="DM6" s="36">
        <f t="shared" si="12"/>
        <v>46.9</v>
      </c>
      <c r="DN6" s="36">
        <f t="shared" si="12"/>
        <v>47.28</v>
      </c>
      <c r="DO6" s="36">
        <f t="shared" si="12"/>
        <v>47.66</v>
      </c>
      <c r="DP6" s="36">
        <f t="shared" si="12"/>
        <v>48.17</v>
      </c>
      <c r="DQ6" s="36">
        <f t="shared" si="12"/>
        <v>48.83</v>
      </c>
      <c r="DR6" s="35" t="str">
        <f>IF(DR7="","",IF(DR7="-","【-】","【"&amp;SUBSTITUTE(TEXT(DR7,"#,##0.00"),"-","△")&amp;"】"))</f>
        <v>【50.19】</v>
      </c>
      <c r="DS6" s="36">
        <f>IF(DS7="",NA(),DS7)</f>
        <v>9.74</v>
      </c>
      <c r="DT6" s="36">
        <f t="shared" ref="DT6:EB6" si="13">IF(DT7="",NA(),DT7)</f>
        <v>1.76</v>
      </c>
      <c r="DU6" s="36">
        <f t="shared" si="13"/>
        <v>11.68</v>
      </c>
      <c r="DV6" s="36">
        <f t="shared" si="13"/>
        <v>11.91</v>
      </c>
      <c r="DW6" s="36">
        <f t="shared" si="13"/>
        <v>12.29</v>
      </c>
      <c r="DX6" s="36">
        <f t="shared" si="13"/>
        <v>12.03</v>
      </c>
      <c r="DY6" s="36">
        <f t="shared" si="13"/>
        <v>12.19</v>
      </c>
      <c r="DZ6" s="36">
        <f t="shared" si="13"/>
        <v>15.1</v>
      </c>
      <c r="EA6" s="36">
        <f t="shared" si="13"/>
        <v>17.12</v>
      </c>
      <c r="EB6" s="36">
        <f t="shared" si="13"/>
        <v>18.18</v>
      </c>
      <c r="EC6" s="35" t="str">
        <f>IF(EC7="","",IF(EC7="-","【-】","【"&amp;SUBSTITUTE(TEXT(EC7,"#,##0.00"),"-","△")&amp;"】"))</f>
        <v>【20.63】</v>
      </c>
      <c r="ED6" s="36">
        <f>IF(ED7="",NA(),ED7)</f>
        <v>0.31</v>
      </c>
      <c r="EE6" s="36">
        <f t="shared" ref="EE6:EM6" si="14">IF(EE7="",NA(),EE7)</f>
        <v>0.38</v>
      </c>
      <c r="EF6" s="36">
        <f t="shared" si="14"/>
        <v>0.52</v>
      </c>
      <c r="EG6" s="36">
        <f t="shared" si="14"/>
        <v>0.56999999999999995</v>
      </c>
      <c r="EH6" s="36">
        <f t="shared" si="14"/>
        <v>0.56000000000000005</v>
      </c>
      <c r="EI6" s="36">
        <f t="shared" si="14"/>
        <v>0.61</v>
      </c>
      <c r="EJ6" s="36">
        <f t="shared" si="14"/>
        <v>0.51</v>
      </c>
      <c r="EK6" s="36">
        <f t="shared" si="14"/>
        <v>0.57999999999999996</v>
      </c>
      <c r="EL6" s="36">
        <f t="shared" si="14"/>
        <v>0.54</v>
      </c>
      <c r="EM6" s="36">
        <f t="shared" si="14"/>
        <v>0.56999999999999995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2">
      <c r="A7" s="29"/>
      <c r="B7" s="38">
        <v>2020</v>
      </c>
      <c r="C7" s="38">
        <v>102105</v>
      </c>
      <c r="D7" s="38">
        <v>46</v>
      </c>
      <c r="E7" s="38">
        <v>1</v>
      </c>
      <c r="F7" s="38">
        <v>0</v>
      </c>
      <c r="G7" s="38">
        <v>1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74.52</v>
      </c>
      <c r="P7" s="39">
        <v>99.48</v>
      </c>
      <c r="Q7" s="39">
        <v>3069</v>
      </c>
      <c r="R7" s="39">
        <v>47756</v>
      </c>
      <c r="S7" s="39">
        <v>122.85</v>
      </c>
      <c r="T7" s="39">
        <v>388.73</v>
      </c>
      <c r="U7" s="39">
        <v>46831</v>
      </c>
      <c r="V7" s="39">
        <v>107.01</v>
      </c>
      <c r="W7" s="39">
        <v>437.63</v>
      </c>
      <c r="X7" s="39">
        <v>145.26</v>
      </c>
      <c r="Y7" s="39">
        <v>126.35</v>
      </c>
      <c r="Z7" s="39">
        <v>122.55</v>
      </c>
      <c r="AA7" s="39">
        <v>123.94</v>
      </c>
      <c r="AB7" s="39">
        <v>126.85</v>
      </c>
      <c r="AC7" s="39">
        <v>110.95</v>
      </c>
      <c r="AD7" s="39">
        <v>110.68</v>
      </c>
      <c r="AE7" s="39">
        <v>110.66</v>
      </c>
      <c r="AF7" s="39">
        <v>109.01</v>
      </c>
      <c r="AG7" s="39">
        <v>108.83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3.91</v>
      </c>
      <c r="AO7" s="39">
        <v>3.56</v>
      </c>
      <c r="AP7" s="39">
        <v>2.74</v>
      </c>
      <c r="AQ7" s="39">
        <v>3.7</v>
      </c>
      <c r="AR7" s="39">
        <v>4.34</v>
      </c>
      <c r="AS7" s="39">
        <v>1.1499999999999999</v>
      </c>
      <c r="AT7" s="39">
        <v>300.35000000000002</v>
      </c>
      <c r="AU7" s="39">
        <v>245.69</v>
      </c>
      <c r="AV7" s="39">
        <v>229.49</v>
      </c>
      <c r="AW7" s="39">
        <v>285.98</v>
      </c>
      <c r="AX7" s="39">
        <v>301.56</v>
      </c>
      <c r="AY7" s="39">
        <v>377.63</v>
      </c>
      <c r="AZ7" s="39">
        <v>357.34</v>
      </c>
      <c r="BA7" s="39">
        <v>366.03</v>
      </c>
      <c r="BB7" s="39">
        <v>365.18</v>
      </c>
      <c r="BC7" s="39">
        <v>327.77</v>
      </c>
      <c r="BD7" s="39">
        <v>260.31</v>
      </c>
      <c r="BE7" s="39">
        <v>355.13</v>
      </c>
      <c r="BF7" s="39">
        <v>334.33</v>
      </c>
      <c r="BG7" s="39">
        <v>308.45</v>
      </c>
      <c r="BH7" s="39">
        <v>292.14999999999998</v>
      </c>
      <c r="BI7" s="39">
        <v>268.5</v>
      </c>
      <c r="BJ7" s="39">
        <v>364.71</v>
      </c>
      <c r="BK7" s="39">
        <v>373.69</v>
      </c>
      <c r="BL7" s="39">
        <v>370.12</v>
      </c>
      <c r="BM7" s="39">
        <v>371.65</v>
      </c>
      <c r="BN7" s="39">
        <v>397.1</v>
      </c>
      <c r="BO7" s="39">
        <v>275.67</v>
      </c>
      <c r="BP7" s="39">
        <v>131.58000000000001</v>
      </c>
      <c r="BQ7" s="39">
        <v>121.46</v>
      </c>
      <c r="BR7" s="39">
        <v>122.27</v>
      </c>
      <c r="BS7" s="39">
        <v>122.39</v>
      </c>
      <c r="BT7" s="39">
        <v>125.58</v>
      </c>
      <c r="BU7" s="39">
        <v>100.65</v>
      </c>
      <c r="BV7" s="39">
        <v>99.87</v>
      </c>
      <c r="BW7" s="39">
        <v>100.42</v>
      </c>
      <c r="BX7" s="39">
        <v>98.77</v>
      </c>
      <c r="BY7" s="39">
        <v>95.79</v>
      </c>
      <c r="BZ7" s="39">
        <v>100.05</v>
      </c>
      <c r="CA7" s="39">
        <v>130.94</v>
      </c>
      <c r="CB7" s="39">
        <v>142.43</v>
      </c>
      <c r="CC7" s="39">
        <v>141.57</v>
      </c>
      <c r="CD7" s="39">
        <v>141.61000000000001</v>
      </c>
      <c r="CE7" s="39">
        <v>137.76</v>
      </c>
      <c r="CF7" s="39">
        <v>170.19</v>
      </c>
      <c r="CG7" s="39">
        <v>171.81</v>
      </c>
      <c r="CH7" s="39">
        <v>171.67</v>
      </c>
      <c r="CI7" s="39">
        <v>173.67</v>
      </c>
      <c r="CJ7" s="39">
        <v>171.13</v>
      </c>
      <c r="CK7" s="39">
        <v>166.4</v>
      </c>
      <c r="CL7" s="39">
        <v>54.69</v>
      </c>
      <c r="CM7" s="39">
        <v>54.52</v>
      </c>
      <c r="CN7" s="39">
        <v>55.33</v>
      </c>
      <c r="CO7" s="39">
        <v>51.86</v>
      </c>
      <c r="CP7" s="39">
        <v>51.24</v>
      </c>
      <c r="CQ7" s="39">
        <v>59.01</v>
      </c>
      <c r="CR7" s="39">
        <v>60.03</v>
      </c>
      <c r="CS7" s="39">
        <v>59.74</v>
      </c>
      <c r="CT7" s="39">
        <v>59.67</v>
      </c>
      <c r="CU7" s="39">
        <v>60.12</v>
      </c>
      <c r="CV7" s="39">
        <v>60.69</v>
      </c>
      <c r="CW7" s="39">
        <v>89.86</v>
      </c>
      <c r="CX7" s="39">
        <v>90.07</v>
      </c>
      <c r="CY7" s="39">
        <v>87.09</v>
      </c>
      <c r="CZ7" s="39">
        <v>91.09</v>
      </c>
      <c r="DA7" s="39">
        <v>92.14</v>
      </c>
      <c r="DB7" s="39">
        <v>85.37</v>
      </c>
      <c r="DC7" s="39">
        <v>84.81</v>
      </c>
      <c r="DD7" s="39">
        <v>84.8</v>
      </c>
      <c r="DE7" s="39">
        <v>84.6</v>
      </c>
      <c r="DF7" s="39">
        <v>84.24</v>
      </c>
      <c r="DG7" s="39">
        <v>89.82</v>
      </c>
      <c r="DH7" s="39">
        <v>41.63</v>
      </c>
      <c r="DI7" s="39">
        <v>42.87</v>
      </c>
      <c r="DJ7" s="39">
        <v>44.49</v>
      </c>
      <c r="DK7" s="39">
        <v>45.66</v>
      </c>
      <c r="DL7" s="39">
        <v>46.96</v>
      </c>
      <c r="DM7" s="39">
        <v>46.9</v>
      </c>
      <c r="DN7" s="39">
        <v>47.28</v>
      </c>
      <c r="DO7" s="39">
        <v>47.66</v>
      </c>
      <c r="DP7" s="39">
        <v>48.17</v>
      </c>
      <c r="DQ7" s="39">
        <v>48.83</v>
      </c>
      <c r="DR7" s="39">
        <v>50.19</v>
      </c>
      <c r="DS7" s="39">
        <v>9.74</v>
      </c>
      <c r="DT7" s="39">
        <v>1.76</v>
      </c>
      <c r="DU7" s="39">
        <v>11.68</v>
      </c>
      <c r="DV7" s="39">
        <v>11.91</v>
      </c>
      <c r="DW7" s="39">
        <v>12.29</v>
      </c>
      <c r="DX7" s="39">
        <v>12.03</v>
      </c>
      <c r="DY7" s="39">
        <v>12.19</v>
      </c>
      <c r="DZ7" s="39">
        <v>15.1</v>
      </c>
      <c r="EA7" s="39">
        <v>17.12</v>
      </c>
      <c r="EB7" s="39">
        <v>18.18</v>
      </c>
      <c r="EC7" s="39">
        <v>20.63</v>
      </c>
      <c r="ED7" s="39">
        <v>0.31</v>
      </c>
      <c r="EE7" s="39">
        <v>0.38</v>
      </c>
      <c r="EF7" s="39">
        <v>0.52</v>
      </c>
      <c r="EG7" s="39">
        <v>0.56999999999999995</v>
      </c>
      <c r="EH7" s="39">
        <v>0.56000000000000005</v>
      </c>
      <c r="EI7" s="39">
        <v>0.61</v>
      </c>
      <c r="EJ7" s="39">
        <v>0.51</v>
      </c>
      <c r="EK7" s="39">
        <v>0.57999999999999996</v>
      </c>
      <c r="EL7" s="39">
        <v>0.54</v>
      </c>
      <c r="EM7" s="39">
        <v>0.56999999999999995</v>
      </c>
      <c r="EN7" s="39">
        <v>0.69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105</v>
      </c>
    </row>
    <row r="13" spans="1:144" x14ac:dyDescent="0.2">
      <c r="B13" t="s">
        <v>106</v>
      </c>
      <c r="C13" t="s">
        <v>107</v>
      </c>
      <c r="D13" t="s">
        <v>108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2022-02-20T08:05:30Z</cp:lastPrinted>
  <dcterms:created xsi:type="dcterms:W3CDTF">2021-12-03T06:45:59Z</dcterms:created>
  <dcterms:modified xsi:type="dcterms:W3CDTF">2022-02-20T08:05:31Z</dcterms:modified>
  <cp:category/>
</cp:coreProperties>
</file>