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4_吉岡町□△\"/>
    </mc:Choice>
  </mc:AlternateContent>
  <xr:revisionPtr revIDLastSave="0" documentId="13_ncr:1_{3F4E7533-58A6-4B93-A1B8-FB76579BF76E}" xr6:coauthVersionLast="36" xr6:coauthVersionMax="36" xr10:uidLastSave="{00000000-0000-0000-0000-000000000000}"/>
  <workbookProtection workbookAlgorithmName="SHA-512" workbookHashValue="eB/SQgVVGU/EhX9TmlF/rmdLRHAZmwTT3jAj2gcl57EjCh/qngqR4X3xvHAG3T1fgK4Kw3wpAupkU9so0Xv+ew==" workbookSaltValue="E6RgShvtyT6ZwoXER93rQ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L10" i="4"/>
  <c r="AD10" i="4"/>
  <c r="P10" i="4"/>
  <c r="B10" i="4"/>
  <c r="BB8" i="4"/>
  <c r="AD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<sst xmlns="http://schemas.openxmlformats.org/spreadsheetml/2006/main" count="319" uniqueCount="115">
  <si>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</si>
  <si>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</si>
  <si>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</si>
  <si>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</si>
  <si>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</si>
  <si>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</si>
  <si>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</si>
  <si>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</si>
  <si>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</si>
  <si>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</si>
  <si>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</si>
  <si>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</si>
  <si>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</si>
  <si>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</si>
  <si>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</si>
  <si>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</si>
  <si>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</si>
  <si>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</si>
  <si>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</si>
  <si>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</si>
  <si>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</si>
  <si>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</si>
  <si>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</si>
  <si>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</si>
  <si>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</si>
  <si>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</si>
  <si>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</si>
  <si>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</si>
  <si>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</si>
  <si>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</si>
  <si>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</si>
  <si>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</si>
  <si>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</si>
  <si>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</si>
  <si>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</si>
  <si>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</si>
  <si>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</si>
  <si>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</si>
  <si>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</si>
  <si>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</si>
  <si>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</si>
  <si>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</si>
  <si>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</si>
  <si>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</si>
  <si>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</si>
  <si>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</si>
  <si>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</si>
  <si>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</si>
  <si>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</si>
  <si>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</si>
  <si>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</si>
  <si>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</si>
  <si>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</si>
  <si>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</si>
  <si>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</si>
  <si>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</si>
  <si>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</si>
  <si>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</si>
  <si>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</si>
  <si>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</si>
  <si>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</si>
  <si>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</si>
  <si>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</si>
  <si>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</si>
  <si>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</si>
  <si>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</si>
  <si>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</si>
  <si>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</si>
  <si>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</si>
  <si>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</si>
  <si>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</si>
  <si>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</si>
  <si>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</si>
  <si>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</si>
  <si>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</si>
  <si>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</si>
  <si>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</si>
  <si>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</si>
  <si>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</si>
  <si>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</si>
  <si>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</si>
  <si>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</si>
  <si>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</si>
  <si>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</si>
  <si>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</si>
  <si>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</si>
  <si>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</si>
  <si>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</si>
  <si>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</si>
  <si>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</si>
  <si>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</si>
  <si>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</si>
  <si>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</si>
  <si>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</si>
  <si>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</si>
  <si>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</si>
  <si>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</si>
  <si>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</si>
  <si>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</si>
  <si>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</si>
  <si>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</si>
  <si>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</si>
  <si>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</si>
  <si>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</si>
  <si>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</si>
  <si>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</si>
  <si>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</si>
  <si>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</si>
  <si>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</si>
  <si>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</si>
  <si>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</si>
  <si>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</si>
  <si>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令和２年度より企業会計として決算を行ったことで、①有形固定資産減価償却率、②管渠老朽化率が初めて算出されました。
　②管渠老朽化率について、法定耐用年数を経過した管渠はありませんが、老朽化対策として2007年度より不明水対策調査に取り組んでいます。内容としては、管路内カメラ調査を毎年700ｍ程度行っており、異常、破損等が確認された箇所については修繕を行っております。
　今年度は、1996年度から供用開始の上野田地区について調査を終え、2002年度から供用開始の北下南下地区の調査を開始しました。
　供用開始から20年以上が経過するため、処理施設も含めて老朽化は進んでいると考えられます。</t>
    <rPh sb="228" eb="230">
      <t>キョウヨウ</t>
    </rPh>
    <phoneticPr fontId="1"/>
  </si>
  <si>
    <t>　近年、節水意識の髙まりや節水型家電の普及により、接続率は向上しているものの、使用料収入についてはほぼ横ばいとなっております。そのような状況でも、処理施設の老朽化は着実に進行しており、破損する機器の数も増えています。
　将来的に公共下水道区域への編入を予定しているため、施設の更新については、機能診断調査（2016年度実施）や最適整備構想（2017年度策定）を活用し、必要最小限で行います。
　編入を見据えた効率的な経営ができるよう努力してまいります。</t>
    <rPh sb="39" eb="42">
      <t>シヨウリョウ</t>
    </rPh>
    <phoneticPr fontId="1"/>
  </si>
  <si>
    <t>　農業集落排水事業については、使用料収入により、業務に係る経費や施設の整備・維持管理に必要な経費の多くを賄う独立採算の原則のもと、令和２年４月１日より企業会計に移行しました。
　しかし、経営状況については、左図⑤のとおり使用料収入による経費回収率は61.52％であり、一般会計からの繰入れに依存している状況です。
　原因としては、2010年度に供用開始となった小倉地区の接続率が低く、全体の⑧水洗化率が全国平均や類団平均を下回り、使用料収入も低水準であることと、上野田地区及び北下南下地区の処理施設の老朽化による機器修繕費が増加していることによるものと考えられます。
　また、左図③流動比率についても、全国平均や類団平均を大幅に下回っておりますが、前段の経営状況に加え、準備金等もなく特別会計から企業会計へ移行したため、現金化できる資産が乏しい状況です。　
　さらには、左図④のとおり、使用料収入に対する企業債残高の割合についても、残高の規模が平均を大きく上回っています。これは、小倉地区の接続率が低いことに加え、上野田地区、北下南下地区の接続制限による使用料収入の伸び悩みもその要因となっています。
　今後の対策としては、小倉地区の接続を推進していくことにより、平均を下回っている水洗化率を向上させ、使用料収入を増やすことにより、経費回収率を上げていきたいと考えております。同時に、③流動比率について改善できるよう、経営の効率化に取り組みます。また、処理施設の機器修繕に関しては、老朽化した機器について優先順位をつけて修繕することにより、緊急対応の回数を減らし、適切な維持管理に務めるよう努力いたします。</t>
    <rPh sb="192" eb="194">
      <t>ゼンタイ</t>
    </rPh>
    <rPh sb="196" eb="199">
      <t>スイセンカ</t>
    </rPh>
    <rPh sb="199" eb="200">
      <t>リツ</t>
    </rPh>
    <rPh sb="201" eb="203">
      <t>ゼンコク</t>
    </rPh>
    <rPh sb="203" eb="205">
      <t>ヘイキン</t>
    </rPh>
    <rPh sb="206" eb="207">
      <t>ルイ</t>
    </rPh>
    <rPh sb="207" eb="208">
      <t>ダン</t>
    </rPh>
    <rPh sb="208" eb="210">
      <t>ヘイキン</t>
    </rPh>
    <rPh sb="211" eb="213">
      <t>シタマワ</t>
    </rPh>
    <rPh sb="215" eb="218">
      <t>シヨウリョウ</t>
    </rPh>
    <rPh sb="221" eb="224">
      <t>テイスイジュン</t>
    </rPh>
    <rPh sb="288" eb="290">
      <t>サズ</t>
    </rPh>
    <rPh sb="291" eb="293">
      <t>リュウドウ</t>
    </rPh>
    <rPh sb="293" eb="295">
      <t>ヒリツ</t>
    </rPh>
    <rPh sb="301" eb="303">
      <t>ゼンコク</t>
    </rPh>
    <rPh sb="303" eb="305">
      <t>ヘイキン</t>
    </rPh>
    <rPh sb="306" eb="307">
      <t>ルイ</t>
    </rPh>
    <rPh sb="307" eb="308">
      <t>ダン</t>
    </rPh>
    <rPh sb="308" eb="310">
      <t>ヘイキン</t>
    </rPh>
    <rPh sb="311" eb="313">
      <t>オオハバ</t>
    </rPh>
    <rPh sb="314" eb="316">
      <t>シタマワ</t>
    </rPh>
    <rPh sb="324" eb="326">
      <t>ゼンダン</t>
    </rPh>
    <rPh sb="327" eb="329">
      <t>ケイエイ</t>
    </rPh>
    <rPh sb="329" eb="331">
      <t>ジョウキョウ</t>
    </rPh>
    <rPh sb="332" eb="333">
      <t>クワ</t>
    </rPh>
    <rPh sb="342" eb="344">
      <t>トクベツ</t>
    </rPh>
    <rPh sb="344" eb="346">
      <t>カイケイ</t>
    </rPh>
    <rPh sb="348" eb="352">
      <t>キギョウカイケイ</t>
    </rPh>
    <rPh sb="353" eb="355">
      <t>イコウ</t>
    </rPh>
    <rPh sb="360" eb="363">
      <t>ゲンキンカ</t>
    </rPh>
    <rPh sb="366" eb="368">
      <t>シサン</t>
    </rPh>
    <rPh sb="369" eb="370">
      <t>トボ</t>
    </rPh>
    <rPh sb="372" eb="374">
      <t>ジョウキョウ</t>
    </rPh>
    <rPh sb="393" eb="396">
      <t>シヨウリョウ</t>
    </rPh>
    <rPh sb="477" eb="480">
      <t>シヨウリョウ</t>
    </rPh>
    <rPh sb="551" eb="554">
      <t>シヨウリョウ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</si>
</sst>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E8-4337-9C98-2F79B2D045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CE8-4337-9C98-2F79B2D045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58.32</c:v>
                </c:pt>
              </c:numCache>
            </c:numRef>
          </c:val>
          <c:extLst>
            <c:ext xmlns:c16="http://schemas.microsoft.com/office/drawing/2014/chart" uri="{C3380CC4-5D6E-409C-BE32-E72D297353CC}">
              <c16:uniqueId val="{00000000-8B4E-41B6-AEA4-2ED69565D9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B4E-41B6-AEA4-2ED69565D9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72.97</c:v>
                </c:pt>
              </c:numCache>
            </c:numRef>
          </c:val>
          <c:extLst>
            <c:ext xmlns:c16="http://schemas.microsoft.com/office/drawing/2014/chart" uri="{C3380CC4-5D6E-409C-BE32-E72D297353CC}">
              <c16:uniqueId val="{00000000-2238-427B-BF27-EEAF13B0B4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2238-427B-BF27-EEAF13B0B4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105.66</c:v>
                </c:pt>
              </c:numCache>
            </c:numRef>
          </c:val>
          <c:extLst>
            <c:ext xmlns:c16="http://schemas.microsoft.com/office/drawing/2014/chart" uri="{C3380CC4-5D6E-409C-BE32-E72D297353CC}">
              <c16:uniqueId val="{00000000-05E3-4DAA-8FE0-ABBE3E82A8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05E3-4DAA-8FE0-ABBE3E82A8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5.87</c:v>
                </c:pt>
              </c:numCache>
            </c:numRef>
          </c:val>
          <c:extLst>
            <c:ext xmlns:c16="http://schemas.microsoft.com/office/drawing/2014/chart" uri="{C3380CC4-5D6E-409C-BE32-E72D297353CC}">
              <c16:uniqueId val="{00000000-8F45-48F5-8878-68B68658B0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8F45-48F5-8878-68B68658B0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47-4F9D-A321-4F5BE75347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447-4F9D-A321-4F5BE75347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F9-49B9-8BCF-77A4ED8AC1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6BF9-49B9-8BCF-77A4ED8AC1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22.29</c:v>
                </c:pt>
              </c:numCache>
            </c:numRef>
          </c:val>
          <c:extLst>
            <c:ext xmlns:c16="http://schemas.microsoft.com/office/drawing/2014/chart" uri="{C3380CC4-5D6E-409C-BE32-E72D297353CC}">
              <c16:uniqueId val="{00000000-A505-496B-B188-4E6CA92871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505-496B-B188-4E6CA92871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2399.79</c:v>
                </c:pt>
              </c:numCache>
            </c:numRef>
          </c:val>
          <c:extLst>
            <c:ext xmlns:c16="http://schemas.microsoft.com/office/drawing/2014/chart" uri="{C3380CC4-5D6E-409C-BE32-E72D297353CC}">
              <c16:uniqueId val="{00000000-025B-4EFA-A78E-1A0B03C3E1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025B-4EFA-A78E-1A0B03C3E1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61.52</c:v>
                </c:pt>
              </c:numCache>
            </c:numRef>
          </c:val>
          <c:extLst>
            <c:ext xmlns:c16="http://schemas.microsoft.com/office/drawing/2014/chart" uri="{C3380CC4-5D6E-409C-BE32-E72D297353CC}">
              <c16:uniqueId val="{00000000-9EC3-4ABE-9D42-416BA38958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EC3-4ABE-9D42-416BA38958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180.09</c:v>
                </c:pt>
              </c:numCache>
            </c:numRef>
          </c:val>
          <c:extLst>
            <c:ext xmlns:c16="http://schemas.microsoft.com/office/drawing/2014/chart" uri="{C3380CC4-5D6E-409C-BE32-E72D297353CC}">
              <c16:uniqueId val="{00000000-8CC0-46B1-AB36-B55D6B578B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8CC0-46B1-AB36-B55D6B578B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70" zoomScaleNormal="7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吉岡町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21808</v>
      </c>
      <c r="AM8" s="47"/>
      <c r="AN8" s="47"/>
      <c r="AO8" s="47"/>
      <c r="AP8" s="47"/>
      <c r="AQ8" s="47"/>
      <c r="AR8" s="47"/>
      <c r="AS8" s="47"/>
      <c r="AT8" s="48">
        <f>データ!T6</f>
        <v>20.46</v>
      </c>
      <c r="AU8" s="48"/>
      <c r="AV8" s="48"/>
      <c r="AW8" s="48"/>
      <c r="AX8" s="48"/>
      <c r="AY8" s="48"/>
      <c r="AZ8" s="48"/>
      <c r="BA8" s="48"/>
      <c r="BB8" s="48">
        <f>データ!U6</f>
        <v>1065.8800000000001</v>
      </c>
      <c r="BC8" s="48"/>
      <c r="BD8" s="48"/>
      <c r="BE8" s="48"/>
      <c r="BF8" s="48"/>
      <c r="BG8" s="48"/>
      <c r="BH8" s="48"/>
      <c r="BI8" s="48"/>
      <c r="BJ8" s="3"/>
      <c r="BK8" s="3"/>
      <c r="BL8" s="50" t="s">
        <v>12</v>
      </c>
      <c r="BM8" s="51"/>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2" t="s">
        <v>34</v>
      </c>
      <c r="BM9" s="53"/>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63.9</v>
      </c>
      <c r="J10" s="48"/>
      <c r="K10" s="48"/>
      <c r="L10" s="48"/>
      <c r="M10" s="48"/>
      <c r="N10" s="48"/>
      <c r="O10" s="48"/>
      <c r="P10" s="48">
        <f>データ!P6</f>
        <v>19.13</v>
      </c>
      <c r="Q10" s="48"/>
      <c r="R10" s="48"/>
      <c r="S10" s="48"/>
      <c r="T10" s="48"/>
      <c r="U10" s="48"/>
      <c r="V10" s="48"/>
      <c r="W10" s="48">
        <f>データ!Q6</f>
        <v>95.83</v>
      </c>
      <c r="X10" s="48"/>
      <c r="Y10" s="48"/>
      <c r="Z10" s="48"/>
      <c r="AA10" s="48"/>
      <c r="AB10" s="48"/>
      <c r="AC10" s="48"/>
      <c r="AD10" s="47">
        <f>データ!R6</f>
        <v>2310</v>
      </c>
      <c r="AE10" s="47"/>
      <c r="AF10" s="47"/>
      <c r="AG10" s="47"/>
      <c r="AH10" s="47"/>
      <c r="AI10" s="47"/>
      <c r="AJ10" s="47"/>
      <c r="AK10" s="2"/>
      <c r="AL10" s="47">
        <f>データ!V6</f>
        <v>4180</v>
      </c>
      <c r="AM10" s="47"/>
      <c r="AN10" s="47"/>
      <c r="AO10" s="47"/>
      <c r="AP10" s="47"/>
      <c r="AQ10" s="47"/>
      <c r="AR10" s="47"/>
      <c r="AS10" s="47"/>
      <c r="AT10" s="48">
        <f>データ!W6</f>
        <v>1.65</v>
      </c>
      <c r="AU10" s="48"/>
      <c r="AV10" s="48"/>
      <c r="AW10" s="48"/>
      <c r="AX10" s="48"/>
      <c r="AY10" s="48"/>
      <c r="AZ10" s="48"/>
      <c r="BA10" s="48"/>
      <c r="BB10" s="48">
        <f>データ!X6</f>
        <v>2533.33</v>
      </c>
      <c r="BC10" s="48"/>
      <c r="BD10" s="48"/>
      <c r="BE10" s="48"/>
      <c r="BF10" s="48"/>
      <c r="BG10" s="48"/>
      <c r="BH10" s="48"/>
      <c r="BI10" s="48"/>
      <c r="BJ10" s="2"/>
      <c r="BK10" s="2"/>
      <c r="BL10" s="66" t="s">
        <v>37</v>
      </c>
      <c r="BM10" s="67"/>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39</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114</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41</v>
      </c>
    </row>
    <row r="84" spans="1:78" hidden="1" x14ac:dyDescent="0.15">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nnc1bpnx4imjF0ClHrI6Kk7Q8ax2CgNeZj2uwVZ//QYYaTBTXNDBSVYOjKEnz5UE6ZOAoEZBMHoU6N/ZFQ8hwg==" saltValue="Iun45TGyG4wz00c8uDCWX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4</v>
      </c>
      <c r="F3" s="30" t="s">
        <v>3</v>
      </c>
      <c r="G3" s="30" t="s">
        <v>24</v>
      </c>
      <c r="H3" s="76" t="s">
        <v>58</v>
      </c>
      <c r="I3" s="77"/>
      <c r="J3" s="77"/>
      <c r="K3" s="77"/>
      <c r="L3" s="77"/>
      <c r="M3" s="77"/>
      <c r="N3" s="77"/>
      <c r="O3" s="77"/>
      <c r="P3" s="77"/>
      <c r="Q3" s="77"/>
      <c r="R3" s="77"/>
      <c r="S3" s="77"/>
      <c r="T3" s="77"/>
      <c r="U3" s="77"/>
      <c r="V3" s="77"/>
      <c r="W3" s="77"/>
      <c r="X3" s="78"/>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79"/>
      <c r="I4" s="80"/>
      <c r="J4" s="80"/>
      <c r="K4" s="80"/>
      <c r="L4" s="80"/>
      <c r="M4" s="80"/>
      <c r="N4" s="80"/>
      <c r="O4" s="80"/>
      <c r="P4" s="80"/>
      <c r="Q4" s="80"/>
      <c r="R4" s="80"/>
      <c r="S4" s="80"/>
      <c r="T4" s="80"/>
      <c r="U4" s="80"/>
      <c r="V4" s="80"/>
      <c r="W4" s="80"/>
      <c r="X4" s="81"/>
      <c r="Y4" s="83" t="s">
        <v>49</v>
      </c>
      <c r="Z4" s="83"/>
      <c r="AA4" s="83"/>
      <c r="AB4" s="83"/>
      <c r="AC4" s="83"/>
      <c r="AD4" s="83"/>
      <c r="AE4" s="83"/>
      <c r="AF4" s="83"/>
      <c r="AG4" s="83"/>
      <c r="AH4" s="83"/>
      <c r="AI4" s="83"/>
      <c r="AJ4" s="83" t="s">
        <v>43</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5</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15">
      <c r="A6" s="28" t="s">
        <v>94</v>
      </c>
      <c r="B6" s="33">
        <f t="shared" ref="B6:X6" si="1">B7</f>
        <v>2020</v>
      </c>
      <c r="C6" s="33">
        <f t="shared" si="1"/>
        <v>103454</v>
      </c>
      <c r="D6" s="33">
        <f t="shared" si="1"/>
        <v>46</v>
      </c>
      <c r="E6" s="33">
        <f t="shared" si="1"/>
        <v>17</v>
      </c>
      <c r="F6" s="33">
        <f t="shared" si="1"/>
        <v>5</v>
      </c>
      <c r="G6" s="33">
        <f t="shared" si="1"/>
        <v>0</v>
      </c>
      <c r="H6" s="33" t="str">
        <f t="shared" si="1"/>
        <v>群馬県　吉岡町</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63.9</v>
      </c>
      <c r="P6" s="38">
        <f t="shared" si="1"/>
        <v>19.13</v>
      </c>
      <c r="Q6" s="38">
        <f t="shared" si="1"/>
        <v>95.83</v>
      </c>
      <c r="R6" s="38">
        <f t="shared" si="1"/>
        <v>2310</v>
      </c>
      <c r="S6" s="38">
        <f t="shared" si="1"/>
        <v>21808</v>
      </c>
      <c r="T6" s="38">
        <f t="shared" si="1"/>
        <v>20.46</v>
      </c>
      <c r="U6" s="38">
        <f t="shared" si="1"/>
        <v>1065.8800000000001</v>
      </c>
      <c r="V6" s="38">
        <f t="shared" si="1"/>
        <v>4180</v>
      </c>
      <c r="W6" s="38">
        <f t="shared" si="1"/>
        <v>1.65</v>
      </c>
      <c r="X6" s="38">
        <f t="shared" si="1"/>
        <v>2533.33</v>
      </c>
      <c r="Y6" s="42" t="str">
        <f t="shared" ref="Y6:AH6" si="2">IF(Y7="",NA(),Y7)</f>
        <v>-</v>
      </c>
      <c r="Z6" s="42" t="str">
        <f t="shared" si="2"/>
        <v>-</v>
      </c>
      <c r="AA6" s="42" t="str">
        <f t="shared" si="2"/>
        <v>-</v>
      </c>
      <c r="AB6" s="42" t="str">
        <f t="shared" si="2"/>
        <v>-</v>
      </c>
      <c r="AC6" s="42">
        <f t="shared" si="2"/>
        <v>105.66</v>
      </c>
      <c r="AD6" s="42" t="str">
        <f t="shared" si="2"/>
        <v>-</v>
      </c>
      <c r="AE6" s="42" t="str">
        <f t="shared" si="2"/>
        <v>-</v>
      </c>
      <c r="AF6" s="42" t="str">
        <f t="shared" si="2"/>
        <v>-</v>
      </c>
      <c r="AG6" s="42" t="str">
        <f t="shared" si="2"/>
        <v>-</v>
      </c>
      <c r="AH6" s="42">
        <f t="shared" si="2"/>
        <v>106.37</v>
      </c>
      <c r="AI6" s="38" t="str">
        <f>IF(AI7="","",IF(AI7="-","【-】","【"&amp;SUBSTITUTE(TEXT(AI7,"#,##0.00"),"-","△")&amp;"】"))</f>
        <v>【104.99】</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139.02000000000001</v>
      </c>
      <c r="AT6" s="38" t="str">
        <f>IF(AT7="","",IF(AT7="-","【-】","【"&amp;SUBSTITUTE(TEXT(AT7,"#,##0.00"),"-","△")&amp;"】"))</f>
        <v>【121.19】</v>
      </c>
      <c r="AU6" s="42" t="str">
        <f t="shared" ref="AU6:BD6" si="4">IF(AU7="",NA(),AU7)</f>
        <v>-</v>
      </c>
      <c r="AV6" s="42" t="str">
        <f t="shared" si="4"/>
        <v>-</v>
      </c>
      <c r="AW6" s="42" t="str">
        <f t="shared" si="4"/>
        <v>-</v>
      </c>
      <c r="AX6" s="42" t="str">
        <f t="shared" si="4"/>
        <v>-</v>
      </c>
      <c r="AY6" s="42">
        <f t="shared" si="4"/>
        <v>22.29</v>
      </c>
      <c r="AZ6" s="42" t="str">
        <f t="shared" si="4"/>
        <v>-</v>
      </c>
      <c r="BA6" s="42" t="str">
        <f t="shared" si="4"/>
        <v>-</v>
      </c>
      <c r="BB6" s="42" t="str">
        <f t="shared" si="4"/>
        <v>-</v>
      </c>
      <c r="BC6" s="42" t="str">
        <f t="shared" si="4"/>
        <v>-</v>
      </c>
      <c r="BD6" s="42">
        <f t="shared" si="4"/>
        <v>29.13</v>
      </c>
      <c r="BE6" s="38" t="str">
        <f>IF(BE7="","",IF(BE7="-","【-】","【"&amp;SUBSTITUTE(TEXT(BE7,"#,##0.00"),"-","△")&amp;"】"))</f>
        <v>【32.80】</v>
      </c>
      <c r="BF6" s="42" t="str">
        <f t="shared" ref="BF6:BO6" si="5">IF(BF7="",NA(),BF7)</f>
        <v>-</v>
      </c>
      <c r="BG6" s="42" t="str">
        <f t="shared" si="5"/>
        <v>-</v>
      </c>
      <c r="BH6" s="42" t="str">
        <f t="shared" si="5"/>
        <v>-</v>
      </c>
      <c r="BI6" s="42" t="str">
        <f t="shared" si="5"/>
        <v>-</v>
      </c>
      <c r="BJ6" s="42">
        <f t="shared" si="5"/>
        <v>2399.79</v>
      </c>
      <c r="BK6" s="42" t="str">
        <f t="shared" si="5"/>
        <v>-</v>
      </c>
      <c r="BL6" s="42" t="str">
        <f t="shared" si="5"/>
        <v>-</v>
      </c>
      <c r="BM6" s="42" t="str">
        <f t="shared" si="5"/>
        <v>-</v>
      </c>
      <c r="BN6" s="42" t="str">
        <f t="shared" si="5"/>
        <v>-</v>
      </c>
      <c r="BO6" s="42">
        <f t="shared" si="5"/>
        <v>867.83</v>
      </c>
      <c r="BP6" s="38" t="str">
        <f>IF(BP7="","",IF(BP7="-","【-】","【"&amp;SUBSTITUTE(TEXT(BP7,"#,##0.00"),"-","△")&amp;"】"))</f>
        <v>【832.52】</v>
      </c>
      <c r="BQ6" s="42" t="str">
        <f t="shared" ref="BQ6:BZ6" si="6">IF(BQ7="",NA(),BQ7)</f>
        <v>-</v>
      </c>
      <c r="BR6" s="42" t="str">
        <f t="shared" si="6"/>
        <v>-</v>
      </c>
      <c r="BS6" s="42" t="str">
        <f t="shared" si="6"/>
        <v>-</v>
      </c>
      <c r="BT6" s="42" t="str">
        <f t="shared" si="6"/>
        <v>-</v>
      </c>
      <c r="BU6" s="42">
        <f t="shared" si="6"/>
        <v>61.52</v>
      </c>
      <c r="BV6" s="42" t="str">
        <f t="shared" si="6"/>
        <v>-</v>
      </c>
      <c r="BW6" s="42" t="str">
        <f t="shared" si="6"/>
        <v>-</v>
      </c>
      <c r="BX6" s="42" t="str">
        <f t="shared" si="6"/>
        <v>-</v>
      </c>
      <c r="BY6" s="42" t="str">
        <f t="shared" si="6"/>
        <v>-</v>
      </c>
      <c r="BZ6" s="42">
        <f t="shared" si="6"/>
        <v>57.08</v>
      </c>
      <c r="CA6" s="38" t="str">
        <f>IF(CA7="","",IF(CA7="-","【-】","【"&amp;SUBSTITUTE(TEXT(CA7,"#,##0.00"),"-","△")&amp;"】"))</f>
        <v>【60.94】</v>
      </c>
      <c r="CB6" s="42" t="str">
        <f t="shared" ref="CB6:CK6" si="7">IF(CB7="",NA(),CB7)</f>
        <v>-</v>
      </c>
      <c r="CC6" s="42" t="str">
        <f t="shared" si="7"/>
        <v>-</v>
      </c>
      <c r="CD6" s="42" t="str">
        <f t="shared" si="7"/>
        <v>-</v>
      </c>
      <c r="CE6" s="42" t="str">
        <f t="shared" si="7"/>
        <v>-</v>
      </c>
      <c r="CF6" s="42">
        <f t="shared" si="7"/>
        <v>180.09</v>
      </c>
      <c r="CG6" s="42" t="str">
        <f t="shared" si="7"/>
        <v>-</v>
      </c>
      <c r="CH6" s="42" t="str">
        <f t="shared" si="7"/>
        <v>-</v>
      </c>
      <c r="CI6" s="42" t="str">
        <f t="shared" si="7"/>
        <v>-</v>
      </c>
      <c r="CJ6" s="42" t="str">
        <f t="shared" si="7"/>
        <v>-</v>
      </c>
      <c r="CK6" s="42">
        <f t="shared" si="7"/>
        <v>274.99</v>
      </c>
      <c r="CL6" s="38" t="str">
        <f>IF(CL7="","",IF(CL7="-","【-】","【"&amp;SUBSTITUTE(TEXT(CL7,"#,##0.00"),"-","△")&amp;"】"))</f>
        <v>【253.04】</v>
      </c>
      <c r="CM6" s="42" t="str">
        <f t="shared" ref="CM6:CV6" si="8">IF(CM7="",NA(),CM7)</f>
        <v>-</v>
      </c>
      <c r="CN6" s="42" t="str">
        <f t="shared" si="8"/>
        <v>-</v>
      </c>
      <c r="CO6" s="42" t="str">
        <f t="shared" si="8"/>
        <v>-</v>
      </c>
      <c r="CP6" s="42" t="str">
        <f t="shared" si="8"/>
        <v>-</v>
      </c>
      <c r="CQ6" s="42">
        <f t="shared" si="8"/>
        <v>58.32</v>
      </c>
      <c r="CR6" s="42" t="str">
        <f t="shared" si="8"/>
        <v>-</v>
      </c>
      <c r="CS6" s="42" t="str">
        <f t="shared" si="8"/>
        <v>-</v>
      </c>
      <c r="CT6" s="42" t="str">
        <f t="shared" si="8"/>
        <v>-</v>
      </c>
      <c r="CU6" s="42" t="str">
        <f t="shared" si="8"/>
        <v>-</v>
      </c>
      <c r="CV6" s="42">
        <f t="shared" si="8"/>
        <v>54.83</v>
      </c>
      <c r="CW6" s="38" t="str">
        <f>IF(CW7="","",IF(CW7="-","【-】","【"&amp;SUBSTITUTE(TEXT(CW7,"#,##0.00"),"-","△")&amp;"】"))</f>
        <v>【54.84】</v>
      </c>
      <c r="CX6" s="42" t="str">
        <f t="shared" ref="CX6:DG6" si="9">IF(CX7="",NA(),CX7)</f>
        <v>-</v>
      </c>
      <c r="CY6" s="42" t="str">
        <f t="shared" si="9"/>
        <v>-</v>
      </c>
      <c r="CZ6" s="42" t="str">
        <f t="shared" si="9"/>
        <v>-</v>
      </c>
      <c r="DA6" s="42" t="str">
        <f t="shared" si="9"/>
        <v>-</v>
      </c>
      <c r="DB6" s="42">
        <f t="shared" si="9"/>
        <v>72.97</v>
      </c>
      <c r="DC6" s="42" t="str">
        <f t="shared" si="9"/>
        <v>-</v>
      </c>
      <c r="DD6" s="42" t="str">
        <f t="shared" si="9"/>
        <v>-</v>
      </c>
      <c r="DE6" s="42" t="str">
        <f t="shared" si="9"/>
        <v>-</v>
      </c>
      <c r="DF6" s="42" t="str">
        <f t="shared" si="9"/>
        <v>-</v>
      </c>
      <c r="DG6" s="42">
        <f t="shared" si="9"/>
        <v>84.7</v>
      </c>
      <c r="DH6" s="38" t="str">
        <f>IF(DH7="","",IF(DH7="-","【-】","【"&amp;SUBSTITUTE(TEXT(DH7,"#,##0.00"),"-","△")&amp;"】"))</f>
        <v>【86.60】</v>
      </c>
      <c r="DI6" s="42" t="str">
        <f t="shared" ref="DI6:DR6" si="10">IF(DI7="",NA(),DI7)</f>
        <v>-</v>
      </c>
      <c r="DJ6" s="42" t="str">
        <f t="shared" si="10"/>
        <v>-</v>
      </c>
      <c r="DK6" s="42" t="str">
        <f t="shared" si="10"/>
        <v>-</v>
      </c>
      <c r="DL6" s="42" t="str">
        <f t="shared" si="10"/>
        <v>-</v>
      </c>
      <c r="DM6" s="42">
        <f t="shared" si="10"/>
        <v>5.87</v>
      </c>
      <c r="DN6" s="42" t="str">
        <f t="shared" si="10"/>
        <v>-</v>
      </c>
      <c r="DO6" s="42" t="str">
        <f t="shared" si="10"/>
        <v>-</v>
      </c>
      <c r="DP6" s="42" t="str">
        <f t="shared" si="10"/>
        <v>-</v>
      </c>
      <c r="DQ6" s="42" t="str">
        <f t="shared" si="10"/>
        <v>-</v>
      </c>
      <c r="DR6" s="42">
        <f t="shared" si="10"/>
        <v>20.34</v>
      </c>
      <c r="DS6" s="38" t="str">
        <f>IF(DS7="","",IF(DS7="-","【-】","【"&amp;SUBSTITUTE(TEXT(DS7,"#,##0.00"),"-","△")&amp;"】"))</f>
        <v>【22.21】</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0.25</v>
      </c>
      <c r="EO6" s="38" t="str">
        <f>IF(EO7="","",IF(EO7="-","【-】","【"&amp;SUBSTITUTE(TEXT(EO7,"#,##0.00"),"-","△")&amp;"】"))</f>
        <v>【0.16】</v>
      </c>
    </row>
    <row r="7" spans="1:148" s="27" customFormat="1" x14ac:dyDescent="0.15">
      <c r="A7" s="28"/>
      <c r="B7" s="34">
        <v>2020</v>
      </c>
      <c r="C7" s="34">
        <v>103454</v>
      </c>
      <c r="D7" s="34">
        <v>46</v>
      </c>
      <c r="E7" s="34">
        <v>17</v>
      </c>
      <c r="F7" s="34">
        <v>5</v>
      </c>
      <c r="G7" s="34">
        <v>0</v>
      </c>
      <c r="H7" s="34" t="s">
        <v>96</v>
      </c>
      <c r="I7" s="34" t="s">
        <v>97</v>
      </c>
      <c r="J7" s="34" t="s">
        <v>98</v>
      </c>
      <c r="K7" s="34" t="s">
        <v>99</v>
      </c>
      <c r="L7" s="34" t="s">
        <v>100</v>
      </c>
      <c r="M7" s="34" t="s">
        <v>101</v>
      </c>
      <c r="N7" s="39" t="s">
        <v>102</v>
      </c>
      <c r="O7" s="39">
        <v>63.9</v>
      </c>
      <c r="P7" s="39">
        <v>19.13</v>
      </c>
      <c r="Q7" s="39">
        <v>95.83</v>
      </c>
      <c r="R7" s="39">
        <v>2310</v>
      </c>
      <c r="S7" s="39">
        <v>21808</v>
      </c>
      <c r="T7" s="39">
        <v>20.46</v>
      </c>
      <c r="U7" s="39">
        <v>1065.8800000000001</v>
      </c>
      <c r="V7" s="39">
        <v>4180</v>
      </c>
      <c r="W7" s="39">
        <v>1.65</v>
      </c>
      <c r="X7" s="39">
        <v>2533.33</v>
      </c>
      <c r="Y7" s="39" t="s">
        <v>102</v>
      </c>
      <c r="Z7" s="39" t="s">
        <v>102</v>
      </c>
      <c r="AA7" s="39" t="s">
        <v>102</v>
      </c>
      <c r="AB7" s="39" t="s">
        <v>102</v>
      </c>
      <c r="AC7" s="39">
        <v>105.66</v>
      </c>
      <c r="AD7" s="39" t="s">
        <v>102</v>
      </c>
      <c r="AE7" s="39" t="s">
        <v>102</v>
      </c>
      <c r="AF7" s="39" t="s">
        <v>102</v>
      </c>
      <c r="AG7" s="39" t="s">
        <v>102</v>
      </c>
      <c r="AH7" s="39">
        <v>106.37</v>
      </c>
      <c r="AI7" s="39">
        <v>104.99</v>
      </c>
      <c r="AJ7" s="39" t="s">
        <v>102</v>
      </c>
      <c r="AK7" s="39" t="s">
        <v>102</v>
      </c>
      <c r="AL7" s="39" t="s">
        <v>102</v>
      </c>
      <c r="AM7" s="39" t="s">
        <v>102</v>
      </c>
      <c r="AN7" s="39">
        <v>0</v>
      </c>
      <c r="AO7" s="39" t="s">
        <v>102</v>
      </c>
      <c r="AP7" s="39" t="s">
        <v>102</v>
      </c>
      <c r="AQ7" s="39" t="s">
        <v>102</v>
      </c>
      <c r="AR7" s="39" t="s">
        <v>102</v>
      </c>
      <c r="AS7" s="39">
        <v>139.02000000000001</v>
      </c>
      <c r="AT7" s="39">
        <v>121.19</v>
      </c>
      <c r="AU7" s="39" t="s">
        <v>102</v>
      </c>
      <c r="AV7" s="39" t="s">
        <v>102</v>
      </c>
      <c r="AW7" s="39" t="s">
        <v>102</v>
      </c>
      <c r="AX7" s="39" t="s">
        <v>102</v>
      </c>
      <c r="AY7" s="39">
        <v>22.29</v>
      </c>
      <c r="AZ7" s="39" t="s">
        <v>102</v>
      </c>
      <c r="BA7" s="39" t="s">
        <v>102</v>
      </c>
      <c r="BB7" s="39" t="s">
        <v>102</v>
      </c>
      <c r="BC7" s="39" t="s">
        <v>102</v>
      </c>
      <c r="BD7" s="39">
        <v>29.13</v>
      </c>
      <c r="BE7" s="39">
        <v>32.799999999999997</v>
      </c>
      <c r="BF7" s="39" t="s">
        <v>102</v>
      </c>
      <c r="BG7" s="39" t="s">
        <v>102</v>
      </c>
      <c r="BH7" s="39" t="s">
        <v>102</v>
      </c>
      <c r="BI7" s="39" t="s">
        <v>102</v>
      </c>
      <c r="BJ7" s="39">
        <v>2399.79</v>
      </c>
      <c r="BK7" s="39" t="s">
        <v>102</v>
      </c>
      <c r="BL7" s="39" t="s">
        <v>102</v>
      </c>
      <c r="BM7" s="39" t="s">
        <v>102</v>
      </c>
      <c r="BN7" s="39" t="s">
        <v>102</v>
      </c>
      <c r="BO7" s="39">
        <v>867.83</v>
      </c>
      <c r="BP7" s="39">
        <v>832.52</v>
      </c>
      <c r="BQ7" s="39" t="s">
        <v>102</v>
      </c>
      <c r="BR7" s="39" t="s">
        <v>102</v>
      </c>
      <c r="BS7" s="39" t="s">
        <v>102</v>
      </c>
      <c r="BT7" s="39" t="s">
        <v>102</v>
      </c>
      <c r="BU7" s="39">
        <v>61.52</v>
      </c>
      <c r="BV7" s="39" t="s">
        <v>102</v>
      </c>
      <c r="BW7" s="39" t="s">
        <v>102</v>
      </c>
      <c r="BX7" s="39" t="s">
        <v>102</v>
      </c>
      <c r="BY7" s="39" t="s">
        <v>102</v>
      </c>
      <c r="BZ7" s="39">
        <v>57.08</v>
      </c>
      <c r="CA7" s="39">
        <v>60.94</v>
      </c>
      <c r="CB7" s="39" t="s">
        <v>102</v>
      </c>
      <c r="CC7" s="39" t="s">
        <v>102</v>
      </c>
      <c r="CD7" s="39" t="s">
        <v>102</v>
      </c>
      <c r="CE7" s="39" t="s">
        <v>102</v>
      </c>
      <c r="CF7" s="39">
        <v>180.09</v>
      </c>
      <c r="CG7" s="39" t="s">
        <v>102</v>
      </c>
      <c r="CH7" s="39" t="s">
        <v>102</v>
      </c>
      <c r="CI7" s="39" t="s">
        <v>102</v>
      </c>
      <c r="CJ7" s="39" t="s">
        <v>102</v>
      </c>
      <c r="CK7" s="39">
        <v>274.99</v>
      </c>
      <c r="CL7" s="39">
        <v>253.04</v>
      </c>
      <c r="CM7" s="39" t="s">
        <v>102</v>
      </c>
      <c r="CN7" s="39" t="s">
        <v>102</v>
      </c>
      <c r="CO7" s="39" t="s">
        <v>102</v>
      </c>
      <c r="CP7" s="39" t="s">
        <v>102</v>
      </c>
      <c r="CQ7" s="39">
        <v>58.32</v>
      </c>
      <c r="CR7" s="39" t="s">
        <v>102</v>
      </c>
      <c r="CS7" s="39" t="s">
        <v>102</v>
      </c>
      <c r="CT7" s="39" t="s">
        <v>102</v>
      </c>
      <c r="CU7" s="39" t="s">
        <v>102</v>
      </c>
      <c r="CV7" s="39">
        <v>54.83</v>
      </c>
      <c r="CW7" s="39">
        <v>54.84</v>
      </c>
      <c r="CX7" s="39" t="s">
        <v>102</v>
      </c>
      <c r="CY7" s="39" t="s">
        <v>102</v>
      </c>
      <c r="CZ7" s="39" t="s">
        <v>102</v>
      </c>
      <c r="DA7" s="39" t="s">
        <v>102</v>
      </c>
      <c r="DB7" s="39">
        <v>72.97</v>
      </c>
      <c r="DC7" s="39" t="s">
        <v>102</v>
      </c>
      <c r="DD7" s="39" t="s">
        <v>102</v>
      </c>
      <c r="DE7" s="39" t="s">
        <v>102</v>
      </c>
      <c r="DF7" s="39" t="s">
        <v>102</v>
      </c>
      <c r="DG7" s="39">
        <v>84.7</v>
      </c>
      <c r="DH7" s="39">
        <v>86.6</v>
      </c>
      <c r="DI7" s="39" t="s">
        <v>102</v>
      </c>
      <c r="DJ7" s="39" t="s">
        <v>102</v>
      </c>
      <c r="DK7" s="39" t="s">
        <v>102</v>
      </c>
      <c r="DL7" s="39" t="s">
        <v>102</v>
      </c>
      <c r="DM7" s="39">
        <v>5.87</v>
      </c>
      <c r="DN7" s="39" t="s">
        <v>102</v>
      </c>
      <c r="DO7" s="39" t="s">
        <v>102</v>
      </c>
      <c r="DP7" s="39" t="s">
        <v>102</v>
      </c>
      <c r="DQ7" s="39" t="s">
        <v>102</v>
      </c>
      <c r="DR7" s="39">
        <v>20.34</v>
      </c>
      <c r="DS7" s="39">
        <v>22.21</v>
      </c>
      <c r="DT7" s="39" t="s">
        <v>102</v>
      </c>
      <c r="DU7" s="39" t="s">
        <v>102</v>
      </c>
      <c r="DV7" s="39" t="s">
        <v>102</v>
      </c>
      <c r="DW7" s="39" t="s">
        <v>102</v>
      </c>
      <c r="DX7" s="39">
        <v>0</v>
      </c>
      <c r="DY7" s="39" t="s">
        <v>102</v>
      </c>
      <c r="DZ7" s="39" t="s">
        <v>102</v>
      </c>
      <c r="EA7" s="39" t="s">
        <v>102</v>
      </c>
      <c r="EB7" s="39" t="s">
        <v>102</v>
      </c>
      <c r="EC7" s="39">
        <v>0</v>
      </c>
      <c r="ED7" s="39">
        <v>0</v>
      </c>
      <c r="EE7" s="39" t="s">
        <v>102</v>
      </c>
      <c r="EF7" s="39" t="s">
        <v>102</v>
      </c>
      <c r="EG7" s="39" t="s">
        <v>102</v>
      </c>
      <c r="EH7" s="39" t="s">
        <v>102</v>
      </c>
      <c r="EI7" s="39">
        <v>0</v>
      </c>
      <c r="EJ7" s="39" t="s">
        <v>102</v>
      </c>
      <c r="EK7" s="39" t="s">
        <v>102</v>
      </c>
      <c r="EL7" s="39" t="s">
        <v>102</v>
      </c>
      <c r="EM7" s="39" t="s">
        <v>102</v>
      </c>
      <c r="EN7" s="39">
        <v>0.25</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95</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2022-02-18T00:59:33Z</cp:lastPrinted>
  <dcterms:created xsi:type="dcterms:W3CDTF">2021-12-03T07:30:38Z</dcterms:created>
  <dcterms:modified xsi:type="dcterms:W3CDTF">2022-02-18T00:59:44Z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2022-01-20T02:35:56Z</vt:filetime>
  </property>
</Properties>
</file>