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7経営比較分析表\R03（R2決算）\04 各団体回答\○27_川場村\"/>
    </mc:Choice>
  </mc:AlternateContent>
  <xr:revisionPtr revIDLastSave="0" documentId="13_ncr:1_{7CAF4789-F36D-46B8-8374-D0ACB9FA13A6}" xr6:coauthVersionLast="36" xr6:coauthVersionMax="36" xr10:uidLastSave="{00000000-0000-0000-0000-000000000000}"/>
  <workbookProtection workbookAlgorithmName="SHA-512" workbookHashValue="ndM8QYc9QD/I57dkUIMBuEFnmfEESx3+C6qGvwuFXCAki6cb6rtBF+d2EmgZThevXJyF+Zq3W2ObtgooA188BA==" workbookSaltValue="S92WKFaJXPvugmEnoKjmmg==" workbookSpinCount="100000" lockStructure="1"/>
  <bookViews>
    <workbookView xWindow="0" yWindow="0" windowWidth="19200" windowHeight="6940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W10" i="4" s="1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I85" i="4"/>
  <c r="AT10" i="4"/>
  <c r="AL10" i="4"/>
  <c r="P10" i="4"/>
  <c r="I10" i="4"/>
  <c r="B10" i="4"/>
  <c r="BB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<sst xmlns="http://schemas.openxmlformats.org/spreadsheetml/2006/main" count="233" uniqueCount="118">
  <si>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</si>
  <si>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</si>
  <si>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</si>
  <si>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</si>
  <si>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</si>
  <si>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</si>
  <si>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</si>
  <si>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</si>
  <si>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</si>
  <si>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</si>
  <si>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</si>
  <si>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</si>
  <si>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</si>
  <si>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</si>
  <si>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</si>
  <si>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</si>
  <si>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</si>
  <si>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</si>
  <si>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</si>
  <si>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</si>
  <si>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</si>
  <si>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</si>
  <si>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</si>
  <si>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</si>
  <si>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</si>
  <si>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</si>
  <si>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</si>
  <si>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</si>
  <si>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</si>
  <si>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</si>
  <si>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</si>
  <si>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</si>
  <si>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</si>
  <si>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</si>
  <si>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</si>
  <si>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</si>
  <si>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</si>
  <si>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</si>
  <si>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</si>
  <si>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</si>
  <si>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</si>
  <si>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</si>
  <si>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</si>
  <si>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</si>
  <si>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</si>
  <si>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</si>
  <si>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</si>
  <si>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</si>
  <si>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</si>
  <si>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</si>
  <si>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</si>
  <si>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</si>
  <si>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</si>
  <si>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</si>
  <si>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</si>
  <si>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</si>
  <si>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</si>
  <si>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</si>
  <si>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</si>
  <si>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</si>
  <si>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</si>
  <si>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</si>
  <si>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</si>
  <si>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</si>
  <si>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</si>
  <si>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</si>
  <si>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</si>
  <si>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</si>
  <si>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</si>
  <si>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</si>
  <si>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</si>
  <si>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</si>
  <si>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</si>
  <si>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</si>
  <si>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</si>
  <si>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</si>
  <si>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</si>
  <si>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</si>
  <si>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</si>
  <si>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</si>
  <si>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</si>
  <si>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</si>
  <si>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</si>
  <si>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</si>
  <si>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</si>
  <si>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</si>
  <si>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</si>
  <si>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</si>
  <si>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</si>
  <si>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</si>
  <si>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</si>
  <si>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</si>
  <si>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</si>
  <si>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</si>
  <si>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</si>
  <si>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</si>
  <si>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川場村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</si>
  <si>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</si>
  <si>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</si>
  <si>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</si>
  <si>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</si>
  <si>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</si>
  <si>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</si>
  <si>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</si>
  <si>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</si>
  <si>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</si>
  <si>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</si>
  <si>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</si>
  <si>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</si>
  <si>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</si>
  <si>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</si>
  <si>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</si>
  <si>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</si>
  <si>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</si>
  <si>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</si>
  <si>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収益的収支比率をみると、前年度より10％以上低くなっている。これは、雷害被害による修繕費用の増加が原因であるため、次年度以降は回復すると思われる。
　しかし、今後も施設の改修や管路の更新が必要となることが想定される。
　有収水量に対し、各種経費が増加しているため給水原価も前年度より上がり、料金回収率は低下していることから、経営状態が健全とは言い難い状態である。</t>
    <rPh sb="1" eb="4">
      <t>シュウエキテキ</t>
    </rPh>
    <rPh sb="4" eb="6">
      <t>シュウシ</t>
    </rPh>
    <rPh sb="6" eb="8">
      <t>ヒリツ</t>
    </rPh>
    <rPh sb="13" eb="16">
      <t>ゼンネンド</t>
    </rPh>
    <rPh sb="21" eb="23">
      <t>イジョウ</t>
    </rPh>
    <rPh sb="23" eb="24">
      <t>ヒク</t>
    </rPh>
    <rPh sb="35" eb="37">
      <t>ライガイ</t>
    </rPh>
    <rPh sb="37" eb="39">
      <t>ヒガイ</t>
    </rPh>
    <rPh sb="42" eb="44">
      <t>シュウゼン</t>
    </rPh>
    <rPh sb="44" eb="46">
      <t>ヒヨウ</t>
    </rPh>
    <rPh sb="47" eb="49">
      <t>ゾウカ</t>
    </rPh>
    <rPh sb="50" eb="52">
      <t>ゲンイン</t>
    </rPh>
    <rPh sb="58" eb="61">
      <t>ジネンド</t>
    </rPh>
    <rPh sb="61" eb="63">
      <t>イコウ</t>
    </rPh>
    <rPh sb="64" eb="66">
      <t>カイフク</t>
    </rPh>
    <rPh sb="69" eb="70">
      <t>オモ</t>
    </rPh>
    <rPh sb="80" eb="82">
      <t>コンゴ</t>
    </rPh>
    <rPh sb="83" eb="85">
      <t>シセツ</t>
    </rPh>
    <rPh sb="86" eb="88">
      <t>カイシュウ</t>
    </rPh>
    <rPh sb="89" eb="91">
      <t>カンロ</t>
    </rPh>
    <rPh sb="92" eb="94">
      <t>コウシン</t>
    </rPh>
    <rPh sb="95" eb="97">
      <t>ヒツヨウ</t>
    </rPh>
    <rPh sb="103" eb="105">
      <t>ソウテイ</t>
    </rPh>
    <rPh sb="111" eb="113">
      <t>ユウシュウ</t>
    </rPh>
    <rPh sb="113" eb="115">
      <t>スイリョウ</t>
    </rPh>
    <rPh sb="116" eb="117">
      <t>タイ</t>
    </rPh>
    <rPh sb="119" eb="121">
      <t>カクシュ</t>
    </rPh>
    <rPh sb="121" eb="123">
      <t>ケイヒ</t>
    </rPh>
    <rPh sb="124" eb="126">
      <t>ゾウカ</t>
    </rPh>
    <rPh sb="132" eb="136">
      <t>キュウスイゲンカ</t>
    </rPh>
    <rPh sb="137" eb="140">
      <t>ゼンネンド</t>
    </rPh>
    <rPh sb="142" eb="143">
      <t>ア</t>
    </rPh>
    <rPh sb="146" eb="148">
      <t>リョウキン</t>
    </rPh>
    <rPh sb="148" eb="151">
      <t>カイシュウリツ</t>
    </rPh>
    <rPh sb="152" eb="154">
      <t>テイカ</t>
    </rPh>
    <rPh sb="163" eb="165">
      <t>ケイエイ</t>
    </rPh>
    <rPh sb="165" eb="167">
      <t>ジョウタイ</t>
    </rPh>
    <rPh sb="168" eb="170">
      <t>ケンゼン</t>
    </rPh>
    <rPh sb="172" eb="173">
      <t>イ</t>
    </rPh>
    <rPh sb="174" eb="175">
      <t>ガタ</t>
    </rPh>
    <rPh sb="176" eb="178">
      <t>ジョウタイ</t>
    </rPh>
    <phoneticPr fontId="4"/>
  </si>
  <si>
    <t>　施設台帳の整備を進め、老朽化対策や管路の更新等、経費の平準化を図っていく。
　また、料金の見直しも含め、今後必要となる財源を確保し、適切な管理ができるよう経営改善に努める。</t>
    <rPh sb="1" eb="3">
      <t>シセツ</t>
    </rPh>
    <rPh sb="3" eb="5">
      <t>ダイチョウ</t>
    </rPh>
    <rPh sb="6" eb="8">
      <t>セイビ</t>
    </rPh>
    <rPh sb="9" eb="10">
      <t>スス</t>
    </rPh>
    <rPh sb="12" eb="15">
      <t>ロウキュウカ</t>
    </rPh>
    <rPh sb="15" eb="17">
      <t>タイサク</t>
    </rPh>
    <rPh sb="18" eb="20">
      <t>カンロ</t>
    </rPh>
    <rPh sb="21" eb="23">
      <t>コウシン</t>
    </rPh>
    <rPh sb="23" eb="24">
      <t>トウ</t>
    </rPh>
    <rPh sb="25" eb="27">
      <t>ケイヒ</t>
    </rPh>
    <rPh sb="28" eb="31">
      <t>ヘイジュンカ</t>
    </rPh>
    <rPh sb="32" eb="33">
      <t>ハカ</t>
    </rPh>
    <rPh sb="43" eb="45">
      <t>リョウキン</t>
    </rPh>
    <rPh sb="46" eb="48">
      <t>ミナオ</t>
    </rPh>
    <rPh sb="50" eb="51">
      <t>フク</t>
    </rPh>
    <rPh sb="53" eb="55">
      <t>コンゴ</t>
    </rPh>
    <rPh sb="55" eb="57">
      <t>ヒツヨウ</t>
    </rPh>
    <rPh sb="60" eb="62">
      <t>ザイゲン</t>
    </rPh>
    <rPh sb="63" eb="65">
      <t>カクホ</t>
    </rPh>
    <rPh sb="67" eb="69">
      <t>テキセツ</t>
    </rPh>
    <rPh sb="70" eb="72">
      <t>カンリ</t>
    </rPh>
    <rPh sb="78" eb="80">
      <t>ケイエイ</t>
    </rPh>
    <rPh sb="80" eb="82">
      <t>カイゼン</t>
    </rPh>
    <rPh sb="83" eb="84">
      <t>ツト</t>
    </rPh>
    <phoneticPr fontId="4"/>
  </si>
  <si>
    <t>　管路整備後、更新をしていないため、老朽化による破損、漏水等が増加している。
　また、施設設備も最低限の修繕で補っているのが現状である。
　今後は、施設台帳を作成し、長寿命化を視野に入れた計画的な改修を検討していく。</t>
    <rPh sb="1" eb="3">
      <t>カンロ</t>
    </rPh>
    <rPh sb="3" eb="5">
      <t>セイビ</t>
    </rPh>
    <rPh sb="5" eb="6">
      <t>ゴ</t>
    </rPh>
    <rPh sb="7" eb="9">
      <t>コウシン</t>
    </rPh>
    <rPh sb="18" eb="21">
      <t>ロウキュウカ</t>
    </rPh>
    <rPh sb="24" eb="26">
      <t>ハソン</t>
    </rPh>
    <rPh sb="27" eb="29">
      <t>ロウスイ</t>
    </rPh>
    <rPh sb="29" eb="30">
      <t>トウ</t>
    </rPh>
    <rPh sb="31" eb="33">
      <t>ゾウカ</t>
    </rPh>
    <rPh sb="43" eb="45">
      <t>シセツ</t>
    </rPh>
    <rPh sb="45" eb="47">
      <t>セツビ</t>
    </rPh>
    <rPh sb="48" eb="51">
      <t>サイテイゲン</t>
    </rPh>
    <rPh sb="52" eb="54">
      <t>シュウゼン</t>
    </rPh>
    <rPh sb="55" eb="56">
      <t>オギナ</t>
    </rPh>
    <rPh sb="62" eb="64">
      <t>ゲンジョウ</t>
    </rPh>
    <rPh sb="70" eb="72">
      <t>コンゴ</t>
    </rPh>
    <rPh sb="86" eb="87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</si>
</sst>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D-41E2-BE7C-83E730BC2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0.53</c:v>
                </c:pt>
                <c:pt idx="1">
                  <c:v>0.72</c:v>
                </c:pt>
                <c:pt idx="2">
                  <c:v>0.53</c:v>
                </c:pt>
                <c:pt idx="3">
                  <c:v>0.71</c:v>
                </c:pt>
                <c:pt idx="4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5D-41E2-BE7C-83E730BC2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38.74</c:v>
                </c:pt>
                <c:pt idx="1">
                  <c:v>39.78</c:v>
                </c:pt>
                <c:pt idx="2">
                  <c:v>43.48</c:v>
                </c:pt>
                <c:pt idx="3">
                  <c:v>37.08</c:v>
                </c:pt>
                <c:pt idx="4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6-42AA-B005-E38D50452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55.9</c:v>
                </c:pt>
                <c:pt idx="1">
                  <c:v>57.3</c:v>
                </c:pt>
                <c:pt idx="2">
                  <c:v>56.76</c:v>
                </c:pt>
                <c:pt idx="3">
                  <c:v>56.04</c:v>
                </c:pt>
                <c:pt idx="4">
                  <c:v>58.52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B6-42AA-B005-E38D50452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68.34</c:v>
                </c:pt>
                <c:pt idx="1">
                  <c:v>66.3</c:v>
                </c:pt>
                <c:pt idx="2">
                  <c:v>58.47</c:v>
                </c:pt>
                <c:pt idx="3">
                  <c:v>66.599999999999994</c:v>
                </c:pt>
                <c:pt idx="4">
                  <c:v>63.48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C-425A-BD84-2CEA572F2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73.28</c:v>
                </c:pt>
                <c:pt idx="1">
                  <c:v>72.42</c:v>
                </c:pt>
                <c:pt idx="2">
                  <c:v>73.069999999999993</c:v>
                </c:pt>
                <c:pt idx="3">
                  <c:v>72.78</c:v>
                </c:pt>
                <c:pt idx="4">
                  <c:v>71.33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3C-425A-BD84-2CEA572F2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103.4</c:v>
                </c:pt>
                <c:pt idx="1">
                  <c:v>101.67</c:v>
                </c:pt>
                <c:pt idx="2">
                  <c:v>96.87</c:v>
                </c:pt>
                <c:pt idx="3">
                  <c:v>98.23</c:v>
                </c:pt>
                <c:pt idx="4">
                  <c:v>87.37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A-41F6-9B79-2841958EC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77.56</c:v>
                </c:pt>
                <c:pt idx="1">
                  <c:v>78.510000000000005</c:v>
                </c:pt>
                <c:pt idx="2">
                  <c:v>77.91</c:v>
                </c:pt>
                <c:pt idx="3">
                  <c:v>79.099999999999994</c:v>
                </c:pt>
                <c:pt idx="4">
                  <c:v>79.33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DA-41F6-9B79-2841958EC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9-4213-A4F7-8584CCF38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19-4213-A4F7-8584CCF38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1-42E3-B80F-0C45E1AEC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D1-42E3-B80F-0C45E1AEC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3-417A-9159-02FF030A0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E3-417A-9159-02FF030A0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8B-47D3-A90B-6BAE8C7F6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8B-47D3-A90B-6BAE8C7F6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25.42</c:v>
                </c:pt>
                <c:pt idx="1">
                  <c:v>22.51</c:v>
                </c:pt>
                <c:pt idx="2">
                  <c:v>19.54</c:v>
                </c:pt>
                <c:pt idx="3">
                  <c:v>16.63</c:v>
                </c:pt>
                <c:pt idx="4">
                  <c:v>20.16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9-49A4-965C-CBCFD0221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1144.79</c:v>
                </c:pt>
                <c:pt idx="1">
                  <c:v>1061.58</c:v>
                </c:pt>
                <c:pt idx="2">
                  <c:v>1007.7</c:v>
                </c:pt>
                <c:pt idx="3">
                  <c:v>1018.52</c:v>
                </c:pt>
                <c:pt idx="4">
                  <c:v>949.61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99-49A4-965C-CBCFD0221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101.49</c:v>
                </c:pt>
                <c:pt idx="1">
                  <c:v>97.57</c:v>
                </c:pt>
                <c:pt idx="2">
                  <c:v>90.4</c:v>
                </c:pt>
                <c:pt idx="3">
                  <c:v>87.8</c:v>
                </c:pt>
                <c:pt idx="4">
                  <c:v>83.49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0-4DA2-B1F6-514078AE1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56.04</c:v>
                </c:pt>
                <c:pt idx="1">
                  <c:v>58.52</c:v>
                </c:pt>
                <c:pt idx="2">
                  <c:v>59.22</c:v>
                </c:pt>
                <c:pt idx="3">
                  <c:v>58.79</c:v>
                </c:pt>
                <c:pt idx="4">
                  <c:v>58.41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E0-4DA2-B1F6-514078AE1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77.67</c:v>
                </c:pt>
                <c:pt idx="1">
                  <c:v>80.2</c:v>
                </c:pt>
                <c:pt idx="2">
                  <c:v>88.43</c:v>
                </c:pt>
                <c:pt idx="3">
                  <c:v>90.77</c:v>
                </c:pt>
                <c:pt idx="4">
                  <c:v>98.01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4-402D-930B-7B800CDC9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304.35000000000002</c:v>
                </c:pt>
                <c:pt idx="1">
                  <c:v>296.3</c:v>
                </c:pt>
                <c:pt idx="2">
                  <c:v>292.89999999999998</c:v>
                </c:pt>
                <c:pt idx="3">
                  <c:v>298.25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D4-402D-930B-7B800CDC9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2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2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5" t="str">
        <f>データ!H6</f>
        <v>群馬県　川場村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50" t="str">
        <f>データ!$I$6</f>
        <v>法非適用</v>
      </c>
      <c r="C8" s="50"/>
      <c r="D8" s="50"/>
      <c r="E8" s="50"/>
      <c r="F8" s="50"/>
      <c r="G8" s="50"/>
      <c r="H8" s="50"/>
      <c r="I8" s="50" t="str">
        <f>データ!$J$6</f>
        <v>水道事業</v>
      </c>
      <c r="J8" s="50"/>
      <c r="K8" s="50"/>
      <c r="L8" s="50"/>
      <c r="M8" s="50"/>
      <c r="N8" s="50"/>
      <c r="O8" s="50"/>
      <c r="P8" s="50" t="str">
        <f>データ!$K$6</f>
        <v>簡易水道事業</v>
      </c>
      <c r="Q8" s="50"/>
      <c r="R8" s="50"/>
      <c r="S8" s="50"/>
      <c r="T8" s="50"/>
      <c r="U8" s="50"/>
      <c r="V8" s="50"/>
      <c r="W8" s="50" t="str">
        <f>データ!$L$6</f>
        <v>D3</v>
      </c>
      <c r="X8" s="50"/>
      <c r="Y8" s="50"/>
      <c r="Z8" s="50"/>
      <c r="AA8" s="50"/>
      <c r="AB8" s="50"/>
      <c r="AC8" s="50"/>
      <c r="AD8" s="50" t="str">
        <f>データ!$M$6</f>
        <v>非設置</v>
      </c>
      <c r="AE8" s="50"/>
      <c r="AF8" s="50"/>
      <c r="AG8" s="50"/>
      <c r="AH8" s="50"/>
      <c r="AI8" s="50"/>
      <c r="AJ8" s="50"/>
      <c r="AK8" s="2"/>
      <c r="AL8" s="51">
        <f>データ!$R$6</f>
        <v>3219</v>
      </c>
      <c r="AM8" s="51"/>
      <c r="AN8" s="51"/>
      <c r="AO8" s="51"/>
      <c r="AP8" s="51"/>
      <c r="AQ8" s="51"/>
      <c r="AR8" s="51"/>
      <c r="AS8" s="51"/>
      <c r="AT8" s="47">
        <f>データ!$S$6</f>
        <v>85.25</v>
      </c>
      <c r="AU8" s="47"/>
      <c r="AV8" s="47"/>
      <c r="AW8" s="47"/>
      <c r="AX8" s="47"/>
      <c r="AY8" s="47"/>
      <c r="AZ8" s="47"/>
      <c r="BA8" s="47"/>
      <c r="BB8" s="47">
        <f>データ!$T$6</f>
        <v>37.76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52" t="s">
        <v>19</v>
      </c>
      <c r="BM9" s="53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7" t="str">
        <f>データ!$N$6</f>
        <v>-</v>
      </c>
      <c r="C10" s="47"/>
      <c r="D10" s="47"/>
      <c r="E10" s="47"/>
      <c r="F10" s="47"/>
      <c r="G10" s="47"/>
      <c r="H10" s="47"/>
      <c r="I10" s="47" t="str">
        <f>データ!$O$6</f>
        <v>該当数値なし</v>
      </c>
      <c r="J10" s="47"/>
      <c r="K10" s="47"/>
      <c r="L10" s="47"/>
      <c r="M10" s="47"/>
      <c r="N10" s="47"/>
      <c r="O10" s="47"/>
      <c r="P10" s="47">
        <f>データ!$P$6</f>
        <v>97.11</v>
      </c>
      <c r="Q10" s="47"/>
      <c r="R10" s="47"/>
      <c r="S10" s="47"/>
      <c r="T10" s="47"/>
      <c r="U10" s="47"/>
      <c r="V10" s="47"/>
      <c r="W10" s="51">
        <f>データ!$Q$6</f>
        <v>1320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3095</v>
      </c>
      <c r="AM10" s="51"/>
      <c r="AN10" s="51"/>
      <c r="AO10" s="51"/>
      <c r="AP10" s="51"/>
      <c r="AQ10" s="51"/>
      <c r="AR10" s="51"/>
      <c r="AS10" s="51"/>
      <c r="AT10" s="47">
        <f>データ!$V$6</f>
        <v>62.2</v>
      </c>
      <c r="AU10" s="47"/>
      <c r="AV10" s="47"/>
      <c r="AW10" s="47"/>
      <c r="AX10" s="47"/>
      <c r="AY10" s="47"/>
      <c r="AZ10" s="47"/>
      <c r="BA10" s="47"/>
      <c r="BB10" s="47">
        <f>データ!$W$6</f>
        <v>49.76</v>
      </c>
      <c r="BC10" s="47"/>
      <c r="BD10" s="47"/>
      <c r="BE10" s="47"/>
      <c r="BF10" s="47"/>
      <c r="BG10" s="47"/>
      <c r="BH10" s="47"/>
      <c r="BI10" s="47"/>
      <c r="BJ10" s="2"/>
      <c r="BK10" s="2"/>
      <c r="BL10" s="54" t="s">
        <v>21</v>
      </c>
      <c r="BM10" s="55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8" t="s">
        <v>23</v>
      </c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</row>
    <row r="14" spans="1:78" ht="13.5" customHeight="1" x14ac:dyDescent="0.2">
      <c r="A14" s="2"/>
      <c r="B14" s="70" t="s">
        <v>24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2"/>
      <c r="BK14" s="2"/>
      <c r="BL14" s="56" t="s">
        <v>25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 x14ac:dyDescent="0.2">
      <c r="A15" s="2"/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5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2" t="s">
        <v>115</v>
      </c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4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2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2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2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4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2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4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2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4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2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2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2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2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4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2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2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2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2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4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2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4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2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4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2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4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2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4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2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4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2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2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2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4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2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4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2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4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2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4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2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4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2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4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2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4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6" t="s">
        <v>26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8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9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1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2" t="s">
        <v>117</v>
      </c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4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2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4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2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4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2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4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2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4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2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4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2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4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2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4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2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4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2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4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2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4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2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4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2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4"/>
    </row>
    <row r="60" spans="1:78" ht="13.5" customHeight="1" x14ac:dyDescent="0.2">
      <c r="A60" s="2"/>
      <c r="B60" s="73" t="s">
        <v>27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5"/>
      <c r="BK60" s="2"/>
      <c r="BL60" s="62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4"/>
    </row>
    <row r="61" spans="1:78" ht="13.5" customHeight="1" x14ac:dyDescent="0.2">
      <c r="A61" s="2"/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5"/>
      <c r="BK61" s="2"/>
      <c r="BL61" s="62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4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2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4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5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7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6" t="s">
        <v>28</v>
      </c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8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9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1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2" t="s">
        <v>116</v>
      </c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4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2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4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2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4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2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4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2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4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2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4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2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4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2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4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2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4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2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4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2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4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2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4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2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4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2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4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2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4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2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4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5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7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【78.36】</v>
      </c>
      <c r="F85" s="27" t="s">
        <v>41</v>
      </c>
      <c r="G85" s="27" t="s">
        <v>41</v>
      </c>
      <c r="H85" s="27" t="str">
        <f>データ!BO6</f>
        <v>【949.15】</v>
      </c>
      <c r="I85" s="27" t="str">
        <f>データ!BZ6</f>
        <v>【55.87】</v>
      </c>
      <c r="J85" s="27" t="str">
        <f>データ!CK6</f>
        <v>【288.19】</v>
      </c>
      <c r="K85" s="27" t="str">
        <f>データ!CV6</f>
        <v>【56.31】</v>
      </c>
      <c r="L85" s="27" t="str">
        <f>データ!DG6</f>
        <v>【71.88】</v>
      </c>
      <c r="M85" s="27" t="s">
        <v>42</v>
      </c>
      <c r="N85" s="27" t="s">
        <v>41</v>
      </c>
      <c r="O85" s="27" t="str">
        <f>データ!EN6</f>
        <v>【0.80】</v>
      </c>
    </row>
  </sheetData>
  <sheetProtection algorithmName="SHA-512" hashValue="td0Ej0yTknaWn3tRSpBEHtPtRmyxMqHkZwf+vp8aIYwsmgIBNPlEHOHPjjeJO7kqlq5VxVS2ykTF9dLxSTrk6g==" saltValue="yecLNmSvYofX969oRDDOS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53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54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2">
      <c r="A4" s="29" t="s">
        <v>55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56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57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58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59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60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61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62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63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64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65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66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2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2">
      <c r="A6" s="29" t="s">
        <v>95</v>
      </c>
      <c r="B6" s="34">
        <f>B7</f>
        <v>2020</v>
      </c>
      <c r="C6" s="34">
        <f t="shared" ref="C6:W6" si="3">C7</f>
        <v>104442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群馬県　川場村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D3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97.11</v>
      </c>
      <c r="Q6" s="35">
        <f t="shared" si="3"/>
        <v>1320</v>
      </c>
      <c r="R6" s="35">
        <f t="shared" si="3"/>
        <v>3219</v>
      </c>
      <c r="S6" s="35">
        <f t="shared" si="3"/>
        <v>85.25</v>
      </c>
      <c r="T6" s="35">
        <f t="shared" si="3"/>
        <v>37.76</v>
      </c>
      <c r="U6" s="35">
        <f t="shared" si="3"/>
        <v>3095</v>
      </c>
      <c r="V6" s="35">
        <f t="shared" si="3"/>
        <v>62.2</v>
      </c>
      <c r="W6" s="35">
        <f t="shared" si="3"/>
        <v>49.76</v>
      </c>
      <c r="X6" s="36">
        <f>IF(X7="",NA(),X7)</f>
        <v>103.4</v>
      </c>
      <c r="Y6" s="36">
        <f t="shared" ref="Y6:AG6" si="4">IF(Y7="",NA(),Y7)</f>
        <v>101.67</v>
      </c>
      <c r="Z6" s="36">
        <f t="shared" si="4"/>
        <v>96.87</v>
      </c>
      <c r="AA6" s="36">
        <f t="shared" si="4"/>
        <v>98.23</v>
      </c>
      <c r="AB6" s="36">
        <f t="shared" si="4"/>
        <v>87.37</v>
      </c>
      <c r="AC6" s="36">
        <f t="shared" si="4"/>
        <v>77.56</v>
      </c>
      <c r="AD6" s="36">
        <f t="shared" si="4"/>
        <v>78.510000000000005</v>
      </c>
      <c r="AE6" s="36">
        <f t="shared" si="4"/>
        <v>77.91</v>
      </c>
      <c r="AF6" s="36">
        <f t="shared" si="4"/>
        <v>79.099999999999994</v>
      </c>
      <c r="AG6" s="36">
        <f t="shared" si="4"/>
        <v>79.33</v>
      </c>
      <c r="AH6" s="35" t="str">
        <f>IF(AH7="","",IF(AH7="-","【-】","【"&amp;SUBSTITUTE(TEXT(AH7,"#,##0.00"),"-","△")&amp;"】"))</f>
        <v>【78.36】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25.42</v>
      </c>
      <c r="BF6" s="36">
        <f t="shared" ref="BF6:BN6" si="7">IF(BF7="",NA(),BF7)</f>
        <v>22.51</v>
      </c>
      <c r="BG6" s="36">
        <f t="shared" si="7"/>
        <v>19.54</v>
      </c>
      <c r="BH6" s="36">
        <f t="shared" si="7"/>
        <v>16.63</v>
      </c>
      <c r="BI6" s="36">
        <f t="shared" si="7"/>
        <v>20.16</v>
      </c>
      <c r="BJ6" s="36">
        <f t="shared" si="7"/>
        <v>1144.79</v>
      </c>
      <c r="BK6" s="36">
        <f t="shared" si="7"/>
        <v>1061.58</v>
      </c>
      <c r="BL6" s="36">
        <f t="shared" si="7"/>
        <v>1007.7</v>
      </c>
      <c r="BM6" s="36">
        <f t="shared" si="7"/>
        <v>1018.52</v>
      </c>
      <c r="BN6" s="36">
        <f t="shared" si="7"/>
        <v>949.61</v>
      </c>
      <c r="BO6" s="35" t="str">
        <f>IF(BO7="","",IF(BO7="-","【-】","【"&amp;SUBSTITUTE(TEXT(BO7,"#,##0.00"),"-","△")&amp;"】"))</f>
        <v>【949.15】</v>
      </c>
      <c r="BP6" s="36">
        <f>IF(BP7="",NA(),BP7)</f>
        <v>101.49</v>
      </c>
      <c r="BQ6" s="36">
        <f t="shared" ref="BQ6:BY6" si="8">IF(BQ7="",NA(),BQ7)</f>
        <v>97.57</v>
      </c>
      <c r="BR6" s="36">
        <f t="shared" si="8"/>
        <v>90.4</v>
      </c>
      <c r="BS6" s="36">
        <f t="shared" si="8"/>
        <v>87.8</v>
      </c>
      <c r="BT6" s="36">
        <f t="shared" si="8"/>
        <v>83.49</v>
      </c>
      <c r="BU6" s="36">
        <f t="shared" si="8"/>
        <v>56.04</v>
      </c>
      <c r="BV6" s="36">
        <f t="shared" si="8"/>
        <v>58.52</v>
      </c>
      <c r="BW6" s="36">
        <f t="shared" si="8"/>
        <v>59.22</v>
      </c>
      <c r="BX6" s="36">
        <f t="shared" si="8"/>
        <v>58.79</v>
      </c>
      <c r="BY6" s="36">
        <f t="shared" si="8"/>
        <v>58.41</v>
      </c>
      <c r="BZ6" s="35" t="str">
        <f>IF(BZ7="","",IF(BZ7="-","【-】","【"&amp;SUBSTITUTE(TEXT(BZ7,"#,##0.00"),"-","△")&amp;"】"))</f>
        <v>【55.87】</v>
      </c>
      <c r="CA6" s="36">
        <f>IF(CA7="",NA(),CA7)</f>
        <v>77.67</v>
      </c>
      <c r="CB6" s="36">
        <f t="shared" ref="CB6:CJ6" si="9">IF(CB7="",NA(),CB7)</f>
        <v>80.2</v>
      </c>
      <c r="CC6" s="36">
        <f t="shared" si="9"/>
        <v>88.43</v>
      </c>
      <c r="CD6" s="36">
        <f t="shared" si="9"/>
        <v>90.77</v>
      </c>
      <c r="CE6" s="36">
        <f t="shared" si="9"/>
        <v>98.01</v>
      </c>
      <c r="CF6" s="36">
        <f t="shared" si="9"/>
        <v>304.35000000000002</v>
      </c>
      <c r="CG6" s="36">
        <f t="shared" si="9"/>
        <v>296.3</v>
      </c>
      <c r="CH6" s="36">
        <f t="shared" si="9"/>
        <v>292.89999999999998</v>
      </c>
      <c r="CI6" s="36">
        <f t="shared" si="9"/>
        <v>298.25</v>
      </c>
      <c r="CJ6" s="36">
        <f t="shared" si="9"/>
        <v>303.27999999999997</v>
      </c>
      <c r="CK6" s="35" t="str">
        <f>IF(CK7="","",IF(CK7="-","【-】","【"&amp;SUBSTITUTE(TEXT(CK7,"#,##0.00"),"-","△")&amp;"】"))</f>
        <v>【288.19】</v>
      </c>
      <c r="CL6" s="36">
        <f>IF(CL7="",NA(),CL7)</f>
        <v>38.74</v>
      </c>
      <c r="CM6" s="36">
        <f t="shared" ref="CM6:CU6" si="10">IF(CM7="",NA(),CM7)</f>
        <v>39.78</v>
      </c>
      <c r="CN6" s="36">
        <f t="shared" si="10"/>
        <v>43.48</v>
      </c>
      <c r="CO6" s="36">
        <f t="shared" si="10"/>
        <v>37.08</v>
      </c>
      <c r="CP6" s="36">
        <f t="shared" si="10"/>
        <v>37.5</v>
      </c>
      <c r="CQ6" s="36">
        <f t="shared" si="10"/>
        <v>55.9</v>
      </c>
      <c r="CR6" s="36">
        <f t="shared" si="10"/>
        <v>57.3</v>
      </c>
      <c r="CS6" s="36">
        <f t="shared" si="10"/>
        <v>56.76</v>
      </c>
      <c r="CT6" s="36">
        <f t="shared" si="10"/>
        <v>56.04</v>
      </c>
      <c r="CU6" s="36">
        <f t="shared" si="10"/>
        <v>58.52</v>
      </c>
      <c r="CV6" s="35" t="str">
        <f>IF(CV7="","",IF(CV7="-","【-】","【"&amp;SUBSTITUTE(TEXT(CV7,"#,##0.00"),"-","△")&amp;"】"))</f>
        <v>【56.31】</v>
      </c>
      <c r="CW6" s="36">
        <f>IF(CW7="",NA(),CW7)</f>
        <v>68.34</v>
      </c>
      <c r="CX6" s="36">
        <f t="shared" ref="CX6:DF6" si="11">IF(CX7="",NA(),CX7)</f>
        <v>66.3</v>
      </c>
      <c r="CY6" s="36">
        <f t="shared" si="11"/>
        <v>58.47</v>
      </c>
      <c r="CZ6" s="36">
        <f t="shared" si="11"/>
        <v>66.599999999999994</v>
      </c>
      <c r="DA6" s="36">
        <f t="shared" si="11"/>
        <v>63.48</v>
      </c>
      <c r="DB6" s="36">
        <f t="shared" si="11"/>
        <v>73.28</v>
      </c>
      <c r="DC6" s="36">
        <f t="shared" si="11"/>
        <v>72.42</v>
      </c>
      <c r="DD6" s="36">
        <f t="shared" si="11"/>
        <v>73.069999999999993</v>
      </c>
      <c r="DE6" s="36">
        <f t="shared" si="11"/>
        <v>72.78</v>
      </c>
      <c r="DF6" s="36">
        <f t="shared" si="11"/>
        <v>71.33</v>
      </c>
      <c r="DG6" s="35" t="str">
        <f>IF(DG7="","",IF(DG7="-","【-】","【"&amp;SUBSTITUTE(TEXT(DG7,"#,##0.00"),"-","△")&amp;"】"))</f>
        <v>【71.88】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0.53</v>
      </c>
      <c r="EJ6" s="36">
        <f t="shared" si="14"/>
        <v>0.72</v>
      </c>
      <c r="EK6" s="36">
        <f t="shared" si="14"/>
        <v>0.53</v>
      </c>
      <c r="EL6" s="36">
        <f t="shared" si="14"/>
        <v>0.71</v>
      </c>
      <c r="EM6" s="36">
        <f t="shared" si="14"/>
        <v>0.72</v>
      </c>
      <c r="EN6" s="35" t="str">
        <f>IF(EN7="","",IF(EN7="-","【-】","【"&amp;SUBSTITUTE(TEXT(EN7,"#,##0.00"),"-","△")&amp;"】"))</f>
        <v>【0.80】</v>
      </c>
    </row>
    <row r="7" spans="1:144" s="37" customFormat="1" x14ac:dyDescent="0.2">
      <c r="A7" s="29"/>
      <c r="B7" s="38">
        <v>2020</v>
      </c>
      <c r="C7" s="38">
        <v>104442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97.11</v>
      </c>
      <c r="Q7" s="39">
        <v>1320</v>
      </c>
      <c r="R7" s="39">
        <v>3219</v>
      </c>
      <c r="S7" s="39">
        <v>85.25</v>
      </c>
      <c r="T7" s="39">
        <v>37.76</v>
      </c>
      <c r="U7" s="39">
        <v>3095</v>
      </c>
      <c r="V7" s="39">
        <v>62.2</v>
      </c>
      <c r="W7" s="39">
        <v>49.76</v>
      </c>
      <c r="X7" s="39">
        <v>103.4</v>
      </c>
      <c r="Y7" s="39">
        <v>101.67</v>
      </c>
      <c r="Z7" s="39">
        <v>96.87</v>
      </c>
      <c r="AA7" s="39">
        <v>98.23</v>
      </c>
      <c r="AB7" s="39">
        <v>87.37</v>
      </c>
      <c r="AC7" s="39">
        <v>77.56</v>
      </c>
      <c r="AD7" s="39">
        <v>78.510000000000005</v>
      </c>
      <c r="AE7" s="39">
        <v>77.91</v>
      </c>
      <c r="AF7" s="39">
        <v>79.099999999999994</v>
      </c>
      <c r="AG7" s="39">
        <v>79.33</v>
      </c>
      <c r="AH7" s="39">
        <v>78.36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25.42</v>
      </c>
      <c r="BF7" s="39">
        <v>22.51</v>
      </c>
      <c r="BG7" s="39">
        <v>19.54</v>
      </c>
      <c r="BH7" s="39">
        <v>16.63</v>
      </c>
      <c r="BI7" s="39">
        <v>20.16</v>
      </c>
      <c r="BJ7" s="39">
        <v>1144.79</v>
      </c>
      <c r="BK7" s="39">
        <v>1061.58</v>
      </c>
      <c r="BL7" s="39">
        <v>1007.7</v>
      </c>
      <c r="BM7" s="39">
        <v>1018.52</v>
      </c>
      <c r="BN7" s="39">
        <v>949.61</v>
      </c>
      <c r="BO7" s="39">
        <v>949.15</v>
      </c>
      <c r="BP7" s="39">
        <v>101.49</v>
      </c>
      <c r="BQ7" s="39">
        <v>97.57</v>
      </c>
      <c r="BR7" s="39">
        <v>90.4</v>
      </c>
      <c r="BS7" s="39">
        <v>87.8</v>
      </c>
      <c r="BT7" s="39">
        <v>83.49</v>
      </c>
      <c r="BU7" s="39">
        <v>56.04</v>
      </c>
      <c r="BV7" s="39">
        <v>58.52</v>
      </c>
      <c r="BW7" s="39">
        <v>59.22</v>
      </c>
      <c r="BX7" s="39">
        <v>58.79</v>
      </c>
      <c r="BY7" s="39">
        <v>58.41</v>
      </c>
      <c r="BZ7" s="39">
        <v>55.87</v>
      </c>
      <c r="CA7" s="39">
        <v>77.67</v>
      </c>
      <c r="CB7" s="39">
        <v>80.2</v>
      </c>
      <c r="CC7" s="39">
        <v>88.43</v>
      </c>
      <c r="CD7" s="39">
        <v>90.77</v>
      </c>
      <c r="CE7" s="39">
        <v>98.01</v>
      </c>
      <c r="CF7" s="39">
        <v>304.35000000000002</v>
      </c>
      <c r="CG7" s="39">
        <v>296.3</v>
      </c>
      <c r="CH7" s="39">
        <v>292.89999999999998</v>
      </c>
      <c r="CI7" s="39">
        <v>298.25</v>
      </c>
      <c r="CJ7" s="39">
        <v>303.27999999999997</v>
      </c>
      <c r="CK7" s="39">
        <v>288.19</v>
      </c>
      <c r="CL7" s="39">
        <v>38.74</v>
      </c>
      <c r="CM7" s="39">
        <v>39.78</v>
      </c>
      <c r="CN7" s="39">
        <v>43.48</v>
      </c>
      <c r="CO7" s="39">
        <v>37.08</v>
      </c>
      <c r="CP7" s="39">
        <v>37.5</v>
      </c>
      <c r="CQ7" s="39">
        <v>55.9</v>
      </c>
      <c r="CR7" s="39">
        <v>57.3</v>
      </c>
      <c r="CS7" s="39">
        <v>56.76</v>
      </c>
      <c r="CT7" s="39">
        <v>56.04</v>
      </c>
      <c r="CU7" s="39">
        <v>58.52</v>
      </c>
      <c r="CV7" s="39">
        <v>56.31</v>
      </c>
      <c r="CW7" s="39">
        <v>68.34</v>
      </c>
      <c r="CX7" s="39">
        <v>66.3</v>
      </c>
      <c r="CY7" s="39">
        <v>58.47</v>
      </c>
      <c r="CZ7" s="39">
        <v>66.599999999999994</v>
      </c>
      <c r="DA7" s="39">
        <v>63.48</v>
      </c>
      <c r="DB7" s="39">
        <v>73.28</v>
      </c>
      <c r="DC7" s="39">
        <v>72.42</v>
      </c>
      <c r="DD7" s="39">
        <v>73.069999999999993</v>
      </c>
      <c r="DE7" s="39">
        <v>72.78</v>
      </c>
      <c r="DF7" s="39">
        <v>71.33</v>
      </c>
      <c r="DG7" s="39">
        <v>71.88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0.53</v>
      </c>
      <c r="EJ7" s="39">
        <v>0.72</v>
      </c>
      <c r="EK7" s="39">
        <v>0.53</v>
      </c>
      <c r="EL7" s="39">
        <v>0.71</v>
      </c>
      <c r="EM7" s="39">
        <v>0.72</v>
      </c>
      <c r="EN7" s="39">
        <v>0.8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2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1" t="s">
        <v>46</v>
      </c>
      <c r="B10" s="42">
        <f t="shared" ref="B10:D10" si="15">DATEVALUE($B7+12-B11&amp;"/1/"&amp;B12)</f>
        <v>46753</v>
      </c>
      <c r="C10" s="42">
        <f t="shared" si="15"/>
        <v>47119</v>
      </c>
      <c r="D10" s="42">
        <f t="shared" si="15"/>
        <v>47484</v>
      </c>
      <c r="E10" s="43">
        <f>DATEVALUE($B7+12-E11&amp;"/1/"&amp;E12)</f>
        <v>47849</v>
      </c>
      <c r="F10" s="43">
        <f>DATEVALUE($B7+12-F11&amp;"/1/"&amp;F12)</f>
        <v>48215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110</v>
      </c>
    </row>
    <row r="13" spans="1:144" x14ac:dyDescent="0.2">
      <c r="B13" t="s">
        <v>111</v>
      </c>
      <c r="C13" t="s">
        <v>111</v>
      </c>
      <c r="D13" t="s">
        <v>112</v>
      </c>
      <c r="E13" t="s">
        <v>113</v>
      </c>
      <c r="F13" t="s">
        <v>113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dcterms:created xsi:type="dcterms:W3CDTF">2021-12-03T07:02:37Z</dcterms:created>
  <dcterms:modified xsi:type="dcterms:W3CDTF">2022-02-18T07:55:04Z</dcterms:modified>
  <cp:category/>
</cp:coreProperties>
</file>