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OK\"/>
    </mc:Choice>
  </mc:AlternateContent>
  <xr:revisionPtr revIDLastSave="0" documentId="13_ncr:1_{6A4BBC77-D7EC-4894-8F69-5FCD75AD6834}" xr6:coauthVersionLast="36" xr6:coauthVersionMax="36" xr10:uidLastSave="{00000000-0000-0000-0000-000000000000}"/>
  <workbookProtection workbookAlgorithmName="SHA-512" workbookHashValue="R30n0F+qm0rH14RQE6S4fWtnA43KV8ZVqJ62ny+efYcoZiFKtz9TPiYaJ5l6ych5RZCJDRCx0x6aB4CyUVC/NQ==" workbookSaltValue="Y/sB165ojlZIUoLAFmBVMA==" workbookSpinCount="100000" lockStructure="1"/>
  <bookViews>
    <workbookView xWindow="0" yWindow="0" windowWidth="28800" windowHeight="12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W10" i="4"/>
  <c r="B10" i="4"/>
  <c r="BB8" i="4"/>
  <c r="AL8" i="4"/>
  <c r="P8" i="4"/>
  <c r="I8" i="4"/>
  <c r="B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<sst xmlns="http://schemas.openxmlformats.org/spreadsheetml/2006/main" count="241" uniqueCount="120">
  <si>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</si>
  <si>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</si>
  <si>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</si>
  <si>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</si>
  <si>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</si>
  <si>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</si>
  <si>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</si>
  <si>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</si>
  <si>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</si>
  <si>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</si>
  <si>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</si>
  <si>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</si>
  <si>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</si>
  <si>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</si>
  <si>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</si>
  <si>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</si>
  <si>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</si>
  <si>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</si>
  <si>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</si>
  <si>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</si>
  <si>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</si>
  <si>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</si>
  <si>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</si>
  <si>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</si>
  <si>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</si>
  <si>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</si>
  <si>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</si>
  <si>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</si>
  <si>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</si>
  <si>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</si>
  <si>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</si>
  <si>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</si>
  <si>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</si>
  <si>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</si>
  <si>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</si>
  <si>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</si>
  <si>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</si>
  <si>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</si>
  <si>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</si>
  <si>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</si>
  <si>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</si>
  <si>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</si>
  <si>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</si>
  <si>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</si>
  <si>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</si>
  <si>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</si>
  <si>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</si>
  <si>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</si>
  <si>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</si>
  <si>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</si>
  <si>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</si>
  <si>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</si>
  <si>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</si>
  <si>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</si>
  <si>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</si>
  <si>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</si>
  <si>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</si>
  <si>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</si>
  <si>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</si>
  <si>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</si>
  <si>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</si>
  <si>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</si>
  <si>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</si>
  <si>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</si>
  <si>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</si>
  <si>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</si>
  <si>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</si>
  <si>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</si>
  <si>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</si>
  <si>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</si>
  <si>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</si>
  <si>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</si>
  <si>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</si>
  <si>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</si>
  <si>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</si>
  <si>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</si>
  <si>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</si>
  <si>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</si>
  <si>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</si>
  <si>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</si>
  <si>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</si>
  <si>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</si>
  <si>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</si>
  <si>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</si>
  <si>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</si>
  <si>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</si>
  <si>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</si>
  <si>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</si>
  <si>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</si>
  <si>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</si>
  <si>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</si>
  <si>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</si>
  <si>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</si>
  <si>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</si>
  <si>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</si>
  <si>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</si>
  <si>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</si>
  <si>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</si>
  <si>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</si>
  <si>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</si>
  <si>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</si>
  <si>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</si>
  <si>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</si>
  <si>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</si>
  <si>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</si>
  <si>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</si>
  <si>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</si>
  <si>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</si>
  <si>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</si>
  <si>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</si>
  <si>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</si>
  <si>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</si>
  <si>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</si>
  <si>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</si>
  <si>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</si>
  <si>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</si>
  <si>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</si>
  <si>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事業開始は平成１２年度で２１年経過しているが、現在のところ早急な老朽化対策が必要な管渠はない。
　管渠整備終了後に建設当初ヒューム管を使用している箇所からの調査を検討していく。</t>
    <phoneticPr fontId="4"/>
  </si>
  <si>
    <t>　あと４年でほぼ管渠整備が終了する予定となっている。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
 　また、令和４年度から法適用となる予定であり、経営の健全化を推進していく。</t>
    <phoneticPr fontId="4"/>
  </si>
  <si>
    <t>　収益的収支比率は９４．４％であるが、総収益には他会計繰入金が含まれており、収支について健全化を図る必要がある。
　企業債残高については、平成２４年度から平成２６年度までの建設事業の規模が大きかったため、地方債の借入額もそれに伴い増加した。令和６年度には、ほぼ管渠整備が終了する予定であることから、その数年後までは企業債残高の事業費に対する比率は高いものとなると考えられる。
　経費回収率は、料金収入の増加に伴い毎年上がっているが、
　汚水処理原価は、整備面積の拡大に伴い、使用料収入も増加していることから、ほぼ変動がない。
　水洗化率については、類似団体平均を上回ったが、合併浄化槽からの切り替えが進んでいないのが現状である。
※施設利用率については、県央水質浄化センターで処理しているため数値がない。汚水処理原価については、本村の下水道は分流式で雨水を処理していないため、類似団体平均を下回っている。</t>
    <rPh sb="189" eb="191">
      <t>ケイヒ</t>
    </rPh>
    <rPh sb="191" eb="194">
      <t>カイシュウリツ</t>
    </rPh>
    <rPh sb="204" eb="205">
      <t>トモナ</t>
    </rPh>
    <rPh sb="206" eb="208">
      <t>マイトシ</t>
    </rPh>
    <rPh sb="208" eb="209">
      <t>ア</t>
    </rPh>
    <rPh sb="281" eb="28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</si>
</sst>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FE-4D1D-B1EA-A3038F0C0F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05FE-4D1D-B1EA-A3038F0C0F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01-4AB7-B3EE-95EB859E04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9701-4AB7-B3EE-95EB859E04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74.45</c:v>
                </c:pt>
                <c:pt idx="1">
                  <c:v>78.099999999999994</c:v>
                </c:pt>
                <c:pt idx="2">
                  <c:v>78.72</c:v>
                </c:pt>
                <c:pt idx="3">
                  <c:v>82.52</c:v>
                </c:pt>
                <c:pt idx="4">
                  <c:v>86.21</c:v>
                </c:pt>
              </c:numCache>
            </c:numRef>
          </c:val>
          <c:extLst>
            <c:ext xmlns:c16="http://schemas.microsoft.com/office/drawing/2014/chart" uri="{C3380CC4-5D6E-409C-BE32-E72D297353CC}">
              <c16:uniqueId val="{00000000-4C76-4B97-A6DF-2DC6D6648B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4C76-4B97-A6DF-2DC6D6648B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94.26</c:v>
                </c:pt>
                <c:pt idx="1">
                  <c:v>96.95</c:v>
                </c:pt>
                <c:pt idx="2">
                  <c:v>95.57</c:v>
                </c:pt>
                <c:pt idx="3">
                  <c:v>94.7</c:v>
                </c:pt>
                <c:pt idx="4">
                  <c:v>94.4</c:v>
                </c:pt>
              </c:numCache>
            </c:numRef>
          </c:val>
          <c:extLst>
            <c:ext xmlns:c16="http://schemas.microsoft.com/office/drawing/2014/chart" uri="{C3380CC4-5D6E-409C-BE32-E72D297353CC}">
              <c16:uniqueId val="{00000000-AB06-4063-B196-51E744A034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6-4063-B196-51E744A034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B1-4A94-8022-67A147E42B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B1-4A94-8022-67A147E42B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F-45E5-975F-C6D58EECD0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F-45E5-975F-C6D58EECD0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4-4A80-A43D-03405186DB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4-4A80-A43D-03405186DB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2-4CEE-B0E0-F7ED534F0F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2-4CEE-B0E0-F7ED534F0F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1625.57</c:v>
                </c:pt>
                <c:pt idx="1">
                  <c:v>0</c:v>
                </c:pt>
                <c:pt idx="2">
                  <c:v>0</c:v>
                </c:pt>
                <c:pt idx="3">
                  <c:v>0</c:v>
                </c:pt>
                <c:pt idx="4">
                  <c:v>0</c:v>
                </c:pt>
              </c:numCache>
            </c:numRef>
          </c:val>
          <c:extLst>
            <c:ext xmlns:c16="http://schemas.microsoft.com/office/drawing/2014/chart" uri="{C3380CC4-5D6E-409C-BE32-E72D297353CC}">
              <c16:uniqueId val="{00000000-1D34-4E57-80FF-A4EF3CFE08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D34-4E57-80FF-A4EF3CFE08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73.069999999999993</c:v>
                </c:pt>
                <c:pt idx="1">
                  <c:v>75.89</c:v>
                </c:pt>
                <c:pt idx="2">
                  <c:v>76.239999999999995</c:v>
                </c:pt>
                <c:pt idx="3">
                  <c:v>77.099999999999994</c:v>
                </c:pt>
                <c:pt idx="4">
                  <c:v>77.91</c:v>
                </c:pt>
              </c:numCache>
            </c:numRef>
          </c:val>
          <c:extLst>
            <c:ext xmlns:c16="http://schemas.microsoft.com/office/drawing/2014/chart" uri="{C3380CC4-5D6E-409C-BE32-E72D297353CC}">
              <c16:uniqueId val="{00000000-7738-4240-91F0-51A7F60B3E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7738-4240-91F0-51A7F60B3E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156.24</c:v>
                </c:pt>
                <c:pt idx="1">
                  <c:v>150.31</c:v>
                </c:pt>
                <c:pt idx="2">
                  <c:v>150.47</c:v>
                </c:pt>
                <c:pt idx="3">
                  <c:v>150.78</c:v>
                </c:pt>
                <c:pt idx="4">
                  <c:v>150.65</c:v>
                </c:pt>
              </c:numCache>
            </c:numRef>
          </c:val>
          <c:extLst>
            <c:ext xmlns:c16="http://schemas.microsoft.com/office/drawing/2014/chart" uri="{C3380CC4-5D6E-409C-BE32-E72D297353CC}">
              <c16:uniqueId val="{00000000-5AF0-4669-BFB0-D2ED386AFB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5AF0-4669-BFB0-D2ED386AFB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3" zoomScaleNormal="83"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榛東村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14588</v>
      </c>
      <c r="AM8" s="51"/>
      <c r="AN8" s="51"/>
      <c r="AO8" s="51"/>
      <c r="AP8" s="51"/>
      <c r="AQ8" s="51"/>
      <c r="AR8" s="51"/>
      <c r="AS8" s="51"/>
      <c r="AT8" s="46">
        <f>データ!T6</f>
        <v>27.92</v>
      </c>
      <c r="AU8" s="46"/>
      <c r="AV8" s="46"/>
      <c r="AW8" s="46"/>
      <c r="AX8" s="46"/>
      <c r="AY8" s="46"/>
      <c r="AZ8" s="46"/>
      <c r="BA8" s="46"/>
      <c r="BB8" s="46">
        <f>データ!U6</f>
        <v>522.49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26.71</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3872</v>
      </c>
      <c r="AM10" s="51"/>
      <c r="AN10" s="51"/>
      <c r="AO10" s="51"/>
      <c r="AP10" s="51"/>
      <c r="AQ10" s="51"/>
      <c r="AR10" s="51"/>
      <c r="AS10" s="51"/>
      <c r="AT10" s="46">
        <f>データ!W6</f>
        <v>2.13</v>
      </c>
      <c r="AU10" s="46"/>
      <c r="AV10" s="46"/>
      <c r="AW10" s="46"/>
      <c r="AX10" s="46"/>
      <c r="AY10" s="46"/>
      <c r="AZ10" s="46"/>
      <c r="BA10" s="46"/>
      <c r="BB10" s="46">
        <f>データ!X6</f>
        <v>1817.84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Cw8OWeVrB6z9/GaFlcg+l8ePGLMiAxnoSpN1RRCl6PT0Wm3nw9TJrxHULxFX7K3+MBuphMA3/vnpdjedjtINdA==" saltValue="d5f4l+l3Gjfv3lrIm5Y5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103446</v>
      </c>
      <c r="D6" s="33">
        <f t="shared" si="3"/>
        <v>47</v>
      </c>
      <c r="E6" s="33">
        <f t="shared" si="3"/>
        <v>17</v>
      </c>
      <c r="F6" s="33">
        <f t="shared" si="3"/>
        <v>1</v>
      </c>
      <c r="G6" s="33">
        <f t="shared" si="3"/>
        <v>0</v>
      </c>
      <c r="H6" s="33" t="str">
        <f t="shared" si="3"/>
        <v>群馬県　榛東村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26.71</v>
      </c>
      <c r="Q6" s="34">
        <f t="shared" si="3"/>
        <v>100</v>
      </c>
      <c r="R6" s="34">
        <f t="shared" si="3"/>
        <v>2200</v>
      </c>
      <c r="S6" s="34">
        <f t="shared" si="3"/>
        <v>14588</v>
      </c>
      <c r="T6" s="34">
        <f t="shared" si="3"/>
        <v>27.92</v>
      </c>
      <c r="U6" s="34">
        <f t="shared" si="3"/>
        <v>522.49</v>
      </c>
      <c r="V6" s="34">
        <f t="shared" si="3"/>
        <v>3872</v>
      </c>
      <c r="W6" s="34">
        <f t="shared" si="3"/>
        <v>2.13</v>
      </c>
      <c r="X6" s="34">
        <f t="shared" si="3"/>
        <v>1817.84</v>
      </c>
      <c r="Y6" s="35">
        <f>IF(Y7="",NA(),Y7)</f>
        <v>94.26</v>
      </c>
      <c r="Z6" s="35">
        <f t="shared" ref="Z6:AH6" si="4">IF(Z7="",NA(),Z7)</f>
        <v>96.95</v>
      </c>
      <c r="AA6" s="35">
        <f t="shared" si="4"/>
        <v>95.57</v>
      </c>
      <c r="AB6" s="35">
        <f t="shared" si="4"/>
        <v>94.7</v>
      </c>
      <c r="AC6" s="35">
        <f t="shared" si="4"/>
        <v>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1625.57</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73.069999999999993</v>
      </c>
      <c r="BR6" s="35">
        <f t="shared" ref="BR6:BZ6" si="8">IF(BR7="",NA(),BR7)</f>
        <v>75.89</v>
      </c>
      <c r="BS6" s="35">
        <f t="shared" si="8"/>
        <v>76.239999999999995</v>
      </c>
      <c r="BT6" s="35">
        <f t="shared" si="8"/>
        <v>77.099999999999994</v>
      </c>
      <c r="BU6" s="35">
        <f t="shared" si="8"/>
        <v>77.91</v>
      </c>
      <c r="BV6" s="35">
        <f t="shared" si="8"/>
        <v>74.040000000000006</v>
      </c>
      <c r="BW6" s="35">
        <f t="shared" si="8"/>
        <v>80.58</v>
      </c>
      <c r="BX6" s="35">
        <f t="shared" si="8"/>
        <v>78.92</v>
      </c>
      <c r="BY6" s="35">
        <f t="shared" si="8"/>
        <v>74.17</v>
      </c>
      <c r="BZ6" s="35">
        <f t="shared" si="8"/>
        <v>79.77</v>
      </c>
      <c r="CA6" s="34" t="str">
        <f>IF(CA7="","",IF(CA7="-","【-】","【"&amp;SUBSTITUTE(TEXT(CA7,"#,##0.00"),"-","△")&amp;"】"))</f>
        <v>【98.96】</v>
      </c>
      <c r="CB6" s="35">
        <f>IF(CB7="",NA(),CB7)</f>
        <v>156.24</v>
      </c>
      <c r="CC6" s="35">
        <f t="shared" ref="CC6:CK6" si="9">IF(CC7="",NA(),CC7)</f>
        <v>150.31</v>
      </c>
      <c r="CD6" s="35">
        <f t="shared" si="9"/>
        <v>150.47</v>
      </c>
      <c r="CE6" s="35">
        <f t="shared" si="9"/>
        <v>150.78</v>
      </c>
      <c r="CF6" s="35">
        <f t="shared" si="9"/>
        <v>150.65</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74.45</v>
      </c>
      <c r="CY6" s="35">
        <f t="shared" ref="CY6:DG6" si="11">IF(CY7="",NA(),CY7)</f>
        <v>78.099999999999994</v>
      </c>
      <c r="CZ6" s="35">
        <f t="shared" si="11"/>
        <v>78.72</v>
      </c>
      <c r="DA6" s="35">
        <f t="shared" si="11"/>
        <v>82.52</v>
      </c>
      <c r="DB6" s="35">
        <f t="shared" si="11"/>
        <v>86.21</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2">
      <c r="A7" s="28"/>
      <c r="B7" s="37">
        <v>2020</v>
      </c>
      <c r="C7" s="37">
        <v>103446</v>
      </c>
      <c r="D7" s="37">
        <v>47</v>
      </c>
      <c r="E7" s="37">
        <v>17</v>
      </c>
      <c r="F7" s="37">
        <v>1</v>
      </c>
      <c r="G7" s="37">
        <v>0</v>
      </c>
      <c r="H7" s="37" t="s">
        <v>98</v>
      </c>
      <c r="I7" s="37" t="s">
        <v>99</v>
      </c>
      <c r="J7" s="37" t="s">
        <v>100</v>
      </c>
      <c r="K7" s="37" t="s">
        <v>101</v>
      </c>
      <c r="L7" s="37" t="s">
        <v>102</v>
      </c>
      <c r="M7" s="37" t="s">
        <v>103</v>
      </c>
      <c r="N7" s="38" t="s">
        <v>104</v>
      </c>
      <c r="O7" s="38" t="s">
        <v>105</v>
      </c>
      <c r="P7" s="38">
        <v>26.71</v>
      </c>
      <c r="Q7" s="38">
        <v>100</v>
      </c>
      <c r="R7" s="38">
        <v>2200</v>
      </c>
      <c r="S7" s="38">
        <v>14588</v>
      </c>
      <c r="T7" s="38">
        <v>27.92</v>
      </c>
      <c r="U7" s="38">
        <v>522.49</v>
      </c>
      <c r="V7" s="38">
        <v>3872</v>
      </c>
      <c r="W7" s="38">
        <v>2.13</v>
      </c>
      <c r="X7" s="38">
        <v>1817.84</v>
      </c>
      <c r="Y7" s="38">
        <v>94.26</v>
      </c>
      <c r="Z7" s="38">
        <v>96.95</v>
      </c>
      <c r="AA7" s="38">
        <v>95.57</v>
      </c>
      <c r="AB7" s="38">
        <v>94.7</v>
      </c>
      <c r="AC7" s="38">
        <v>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1625.57</v>
      </c>
      <c r="BG7" s="38">
        <v>0</v>
      </c>
      <c r="BH7" s="38">
        <v>0</v>
      </c>
      <c r="BI7" s="38">
        <v>0</v>
      </c>
      <c r="BJ7" s="38">
        <v>0</v>
      </c>
      <c r="BK7" s="38">
        <v>1047.6500000000001</v>
      </c>
      <c r="BL7" s="38">
        <v>1124.26</v>
      </c>
      <c r="BM7" s="38">
        <v>1048.23</v>
      </c>
      <c r="BN7" s="38">
        <v>1130.42</v>
      </c>
      <c r="BO7" s="38">
        <v>1245.0999999999999</v>
      </c>
      <c r="BP7" s="38">
        <v>705.21</v>
      </c>
      <c r="BQ7" s="38">
        <v>73.069999999999993</v>
      </c>
      <c r="BR7" s="38">
        <v>75.89</v>
      </c>
      <c r="BS7" s="38">
        <v>76.239999999999995</v>
      </c>
      <c r="BT7" s="38">
        <v>77.099999999999994</v>
      </c>
      <c r="BU7" s="38">
        <v>77.91</v>
      </c>
      <c r="BV7" s="38">
        <v>74.040000000000006</v>
      </c>
      <c r="BW7" s="38">
        <v>80.58</v>
      </c>
      <c r="BX7" s="38">
        <v>78.92</v>
      </c>
      <c r="BY7" s="38">
        <v>74.17</v>
      </c>
      <c r="BZ7" s="38">
        <v>79.77</v>
      </c>
      <c r="CA7" s="38">
        <v>98.96</v>
      </c>
      <c r="CB7" s="38">
        <v>156.24</v>
      </c>
      <c r="CC7" s="38">
        <v>150.31</v>
      </c>
      <c r="CD7" s="38">
        <v>150.47</v>
      </c>
      <c r="CE7" s="38">
        <v>150.78</v>
      </c>
      <c r="CF7" s="38">
        <v>150.65</v>
      </c>
      <c r="CG7" s="38">
        <v>235.61</v>
      </c>
      <c r="CH7" s="38">
        <v>216.21</v>
      </c>
      <c r="CI7" s="38">
        <v>220.31</v>
      </c>
      <c r="CJ7" s="38">
        <v>230.95</v>
      </c>
      <c r="CK7" s="38">
        <v>214.56</v>
      </c>
      <c r="CL7" s="38">
        <v>134.52000000000001</v>
      </c>
      <c r="CM7" s="38" t="s">
        <v>104</v>
      </c>
      <c r="CN7" s="38" t="s">
        <v>104</v>
      </c>
      <c r="CO7" s="38" t="s">
        <v>104</v>
      </c>
      <c r="CP7" s="38" t="s">
        <v>104</v>
      </c>
      <c r="CQ7" s="38" t="s">
        <v>104</v>
      </c>
      <c r="CR7" s="38">
        <v>49.25</v>
      </c>
      <c r="CS7" s="38">
        <v>50.24</v>
      </c>
      <c r="CT7" s="38">
        <v>49.68</v>
      </c>
      <c r="CU7" s="38">
        <v>49.27</v>
      </c>
      <c r="CV7" s="38">
        <v>49.47</v>
      </c>
      <c r="CW7" s="38">
        <v>59.57</v>
      </c>
      <c r="CX7" s="38">
        <v>74.45</v>
      </c>
      <c r="CY7" s="38">
        <v>78.099999999999994</v>
      </c>
      <c r="CZ7" s="38">
        <v>78.72</v>
      </c>
      <c r="DA7" s="38">
        <v>82.52</v>
      </c>
      <c r="DB7" s="38">
        <v>86.21</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2021-12-03T07:44:18Z</dcterms:created>
  <dcterms:modified xsi:type="dcterms:W3CDTF">2022-02-07T02:29:08Z</dcterms:modified>
  <cp:category/>
</cp:coreProperties>
</file>