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21_長野原町●□■△▲\"/>
    </mc:Choice>
  </mc:AlternateContent>
  <xr:revisionPtr revIDLastSave="0" documentId="13_ncr:1_{374D6BDD-1716-4B36-B5A7-C805BE711DB2}" xr6:coauthVersionLast="36" xr6:coauthVersionMax="36" xr10:uidLastSave="{00000000-0000-0000-0000-000000000000}"/>
  <workbookProtection workbookAlgorithmName="SHA-512" workbookHashValue="0w0HPvYx0qpdRxSqJxpwRiK1pQwQ5mtR8XnmJ6OgOqiWabYDJv6AiDUNYkLAd3ymDEgl+6N+9lTJ3p+jgUrjoQ==" workbookSaltValue="l3zoHrywrgSDvQ3h6yQMdQ==" workbookSpinCount="100000" lockStructure="1"/>
  <bookViews>
    <workbookView xWindow="0" yWindow="0" windowWidth="19200" windowHeight="69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E86" i="4"/>
  <c r="AL10" i="4"/>
  <c r="AD10" i="4"/>
  <c r="B10" i="4"/>
  <c r="AL8" i="4"/>
  <c r="P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<sst xmlns="http://schemas.openxmlformats.org/spreadsheetml/2006/main" count="236" uniqueCount="121">
  <si>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</si>
  <si>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</si>
  <si>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</si>
  <si>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</si>
  <si>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</si>
  <si>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</si>
  <si>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</si>
  <si>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</si>
  <si>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</si>
  <si>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</si>
  <si>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</si>
  <si>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</si>
  <si>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</si>
  <si>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</si>
  <si>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</si>
  <si>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</si>
  <si>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</si>
  <si>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</si>
  <si>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</si>
  <si>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</si>
  <si>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</si>
  <si>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</si>
  <si>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</si>
  <si>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</si>
  <si>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</si>
  <si>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</si>
  <si>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</si>
  <si>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</si>
  <si>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</si>
  <si>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</si>
  <si>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</si>
  <si>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</si>
  <si>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</si>
  <si>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</si>
  <si>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</si>
  <si>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</si>
  <si>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</si>
  <si>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</si>
  <si>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</si>
  <si>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</si>
  <si>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</si>
  <si>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</si>
  <si>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</si>
  <si>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</si>
  <si>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</si>
  <si>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</si>
  <si>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</si>
  <si>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</si>
  <si>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</si>
  <si>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</si>
  <si>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</si>
  <si>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</si>
  <si>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</si>
  <si>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</si>
  <si>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</si>
  <si>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</si>
  <si>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</si>
  <si>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</si>
  <si>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</si>
  <si>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</si>
  <si>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</si>
  <si>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</si>
  <si>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</si>
  <si>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</si>
  <si>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</si>
  <si>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</si>
  <si>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</si>
  <si>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</si>
  <si>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</si>
  <si>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</si>
  <si>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</si>
  <si>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</si>
  <si>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</si>
  <si>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</si>
  <si>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</si>
  <si>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</si>
  <si>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</si>
  <si>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</si>
  <si>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</si>
  <si>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</si>
  <si>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</si>
  <si>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</si>
  <si>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</si>
  <si>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</si>
  <si>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</si>
  <si>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</si>
  <si>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</si>
  <si>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</si>
  <si>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</si>
  <si>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</si>
  <si>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</si>
  <si>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</si>
  <si>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</si>
  <si>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</si>
  <si>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</si>
  <si>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</si>
  <si>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</si>
  <si>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</si>
  <si>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</si>
  <si>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</si>
  <si>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</si>
  <si>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</si>
  <si>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</si>
  <si>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</si>
  <si>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</si>
  <si>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</si>
  <si>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</si>
  <si>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</si>
  <si>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</si>
  <si>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</si>
  <si>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</si>
  <si>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</si>
  <si>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</si>
  <si>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</si>
  <si>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</si>
  <si>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</si>
  <si>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</si>
  <si>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</si>
  <si>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最古施設は平成12年に供用開始しており、管渠は比較的新しい設備ですが、マンホールポンプ・処理施設などは部品交換などの修繕が発生しています。</t>
    <phoneticPr fontId="4"/>
  </si>
  <si>
    <t>汚水処理原価が類似団体以上の値であり諸経費回収率も類似団体より低い事から、接続件数を増加させ使用料による収入を増加させる事が必要と考えます。また、施設利用率と水洗化率も低いため加入推進は重要だと考えます。今後は法適化に向けた課題等も含めて中長期的な経営計画策定が急務と考えます。</t>
    <phoneticPr fontId="4"/>
  </si>
  <si>
    <t>①収益的収支比率は100％を下回り、依然として一般会計からの繰入に依存していることに変わりはありません。
④企業債残高は企業債はありませんが下水道使用料金では賄えない部分を一般会計からの繰入金で補填し事業を実施している状況です。
⑤経費回収率が類似団体の平均値より低いですが、年度ごとに数％減少しており今後も加入率増加を含め適正な使用料収入の確保を検討する必要があります。
⑥汚水処理原価は維持補修工事費等の支出にともない前年度より増額となりました。２か年で大規模な施設・設備の修繕を実施したため、今後数年間は、汚水処理原価は下がる見込みです。
⑦施設利用率、⑧水洗化率とも年度ごとに数％の増減で、ほぼ横ばいのため今後も加入推進をする必要があります。</t>
    <rPh sb="14" eb="15">
      <t>シタ</t>
    </rPh>
    <rPh sb="216" eb="218">
      <t>ゾウガク</t>
    </rPh>
    <rPh sb="295" eb="297">
      <t>ゾウゲン</t>
    </rPh>
    <rPh sb="301" eb="302">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</si>
</sst>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30-4758-8E58-A6D3FAB7B60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C530-4758-8E58-A6D3FAB7B60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26.39</c:v>
                </c:pt>
                <c:pt idx="1">
                  <c:v>26.99</c:v>
                </c:pt>
                <c:pt idx="2">
                  <c:v>28.01</c:v>
                </c:pt>
                <c:pt idx="3">
                  <c:v>28.27</c:v>
                </c:pt>
                <c:pt idx="4">
                  <c:v>27.67</c:v>
                </c:pt>
              </c:numCache>
            </c:numRef>
          </c:val>
          <c:extLst>
            <c:ext xmlns:c16="http://schemas.microsoft.com/office/drawing/2014/chart" uri="{C3380CC4-5D6E-409C-BE32-E72D297353CC}">
              <c16:uniqueId val="{00000000-FFBF-4A39-BBE5-5F7755B0B4C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FFBF-4A39-BBE5-5F7755B0B4C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46.27</c:v>
                </c:pt>
                <c:pt idx="1">
                  <c:v>49.36</c:v>
                </c:pt>
                <c:pt idx="2">
                  <c:v>50.32</c:v>
                </c:pt>
                <c:pt idx="3">
                  <c:v>49.95</c:v>
                </c:pt>
                <c:pt idx="4">
                  <c:v>51.24</c:v>
                </c:pt>
              </c:numCache>
            </c:numRef>
          </c:val>
          <c:extLst>
            <c:ext xmlns:c16="http://schemas.microsoft.com/office/drawing/2014/chart" uri="{C3380CC4-5D6E-409C-BE32-E72D297353CC}">
              <c16:uniqueId val="{00000000-8136-4223-92CE-39DC54C05E2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8136-4223-92CE-39DC54C05E2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94.88</c:v>
                </c:pt>
                <c:pt idx="1">
                  <c:v>87.7</c:v>
                </c:pt>
                <c:pt idx="2">
                  <c:v>98.33</c:v>
                </c:pt>
                <c:pt idx="3">
                  <c:v>102.93</c:v>
                </c:pt>
                <c:pt idx="4">
                  <c:v>98.08</c:v>
                </c:pt>
              </c:numCache>
            </c:numRef>
          </c:val>
          <c:extLst>
            <c:ext xmlns:c16="http://schemas.microsoft.com/office/drawing/2014/chart" uri="{C3380CC4-5D6E-409C-BE32-E72D297353CC}">
              <c16:uniqueId val="{00000000-B63B-40DD-8A2D-010719140BB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3B-40DD-8A2D-010719140BB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59-4323-A91E-8DA3C6C339C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59-4323-A91E-8DA3C6C339C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9F-4A62-B0CC-FBE0143CF0E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9F-4A62-B0CC-FBE0143CF0E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EB-4376-872A-917EE64A9FA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EB-4376-872A-917EE64A9FA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B5-4232-8204-B3685CA2058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B5-4232-8204-B3685CA2058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85-4DD3-8C23-D088E21D47A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1F85-4DD3-8C23-D088E21D47A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35.86</c:v>
                </c:pt>
                <c:pt idx="1">
                  <c:v>30.06</c:v>
                </c:pt>
                <c:pt idx="2">
                  <c:v>17.48</c:v>
                </c:pt>
                <c:pt idx="3">
                  <c:v>16.5</c:v>
                </c:pt>
                <c:pt idx="4">
                  <c:v>15.03</c:v>
                </c:pt>
              </c:numCache>
            </c:numRef>
          </c:val>
          <c:extLst>
            <c:ext xmlns:c16="http://schemas.microsoft.com/office/drawing/2014/chart" uri="{C3380CC4-5D6E-409C-BE32-E72D297353CC}">
              <c16:uniqueId val="{00000000-B12E-4273-815D-90CC0ED2B3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B12E-4273-815D-90CC0ED2B3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357.4</c:v>
                </c:pt>
                <c:pt idx="1">
                  <c:v>392.92</c:v>
                </c:pt>
                <c:pt idx="2">
                  <c:v>646.52</c:v>
                </c:pt>
                <c:pt idx="3">
                  <c:v>669.15</c:v>
                </c:pt>
                <c:pt idx="4">
                  <c:v>766.34</c:v>
                </c:pt>
              </c:numCache>
            </c:numRef>
          </c:val>
          <c:extLst>
            <c:ext xmlns:c16="http://schemas.microsoft.com/office/drawing/2014/chart" uri="{C3380CC4-5D6E-409C-BE32-E72D297353CC}">
              <c16:uniqueId val="{00000000-F6C2-4227-9AF6-46CB167D4E7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F6C2-4227-9AF6-46CB167D4E7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Normal="100" zoomScaleSheetLayoutView="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群馬県　長野原町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5425</v>
      </c>
      <c r="AM8" s="75"/>
      <c r="AN8" s="75"/>
      <c r="AO8" s="75"/>
      <c r="AP8" s="75"/>
      <c r="AQ8" s="75"/>
      <c r="AR8" s="75"/>
      <c r="AS8" s="75"/>
      <c r="AT8" s="74">
        <f>データ!T6</f>
        <v>133.85</v>
      </c>
      <c r="AU8" s="74"/>
      <c r="AV8" s="74"/>
      <c r="AW8" s="74"/>
      <c r="AX8" s="74"/>
      <c r="AY8" s="74"/>
      <c r="AZ8" s="74"/>
      <c r="BA8" s="74"/>
      <c r="BB8" s="74">
        <f>データ!U6</f>
        <v>40.53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t="str">
        <f>データ!O6</f>
        <v>該当数値なし</v>
      </c>
      <c r="J10" s="74"/>
      <c r="K10" s="74"/>
      <c r="L10" s="74"/>
      <c r="M10" s="74"/>
      <c r="N10" s="74"/>
      <c r="O10" s="74"/>
      <c r="P10" s="74">
        <f>データ!P6</f>
        <v>33.92</v>
      </c>
      <c r="Q10" s="74"/>
      <c r="R10" s="74"/>
      <c r="S10" s="74"/>
      <c r="T10" s="74"/>
      <c r="U10" s="74"/>
      <c r="V10" s="74"/>
      <c r="W10" s="74">
        <f>データ!Q6</f>
        <v>100</v>
      </c>
      <c r="X10" s="74"/>
      <c r="Y10" s="74"/>
      <c r="Z10" s="74"/>
      <c r="AA10" s="74"/>
      <c r="AB10" s="74"/>
      <c r="AC10" s="74"/>
      <c r="AD10" s="75">
        <f>データ!R6</f>
        <v>2200</v>
      </c>
      <c r="AE10" s="75"/>
      <c r="AF10" s="75"/>
      <c r="AG10" s="75"/>
      <c r="AH10" s="75"/>
      <c r="AI10" s="75"/>
      <c r="AJ10" s="75"/>
      <c r="AK10" s="2"/>
      <c r="AL10" s="75">
        <f>データ!V6</f>
        <v>1815</v>
      </c>
      <c r="AM10" s="75"/>
      <c r="AN10" s="75"/>
      <c r="AO10" s="75"/>
      <c r="AP10" s="75"/>
      <c r="AQ10" s="75"/>
      <c r="AR10" s="75"/>
      <c r="AS10" s="75"/>
      <c r="AT10" s="74">
        <f>データ!W6</f>
        <v>7.51</v>
      </c>
      <c r="AU10" s="74"/>
      <c r="AV10" s="74"/>
      <c r="AW10" s="74"/>
      <c r="AX10" s="74"/>
      <c r="AY10" s="74"/>
      <c r="AZ10" s="74"/>
      <c r="BA10" s="74"/>
      <c r="BB10" s="74">
        <f>データ!X6</f>
        <v>241.68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120</v>
      </c>
      <c r="BM16" s="66"/>
      <c r="BN16" s="66"/>
      <c r="BO16" s="66"/>
      <c r="BP16" s="66"/>
      <c r="BQ16" s="66"/>
      <c r="BR16" s="66"/>
      <c r="BS16" s="66"/>
      <c r="BT16" s="66"/>
      <c r="BU16" s="66"/>
      <c r="BV16" s="66"/>
      <c r="BW16" s="66"/>
      <c r="BX16" s="66"/>
      <c r="BY16" s="66"/>
      <c r="BZ16" s="6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a8J/u4G/bXOQYUySV4DS/2Bu0lxrYdSOBRPvDLmtGopfWJ4r1bVBuScB1TF/dqpNBgGp7nEjg2A9Q2m9f5i3RQ==" saltValue="3kzI/09NuYqpAWeo8XX9N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104248</v>
      </c>
      <c r="D6" s="33">
        <f t="shared" si="3"/>
        <v>47</v>
      </c>
      <c r="E6" s="33">
        <f t="shared" si="3"/>
        <v>17</v>
      </c>
      <c r="F6" s="33">
        <f t="shared" si="3"/>
        <v>5</v>
      </c>
      <c r="G6" s="33">
        <f t="shared" si="3"/>
        <v>0</v>
      </c>
      <c r="H6" s="33" t="str">
        <f t="shared" si="3"/>
        <v>群馬県　長野原町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33.92</v>
      </c>
      <c r="Q6" s="34">
        <f t="shared" si="3"/>
        <v>100</v>
      </c>
      <c r="R6" s="34">
        <f t="shared" si="3"/>
        <v>2200</v>
      </c>
      <c r="S6" s="34">
        <f t="shared" si="3"/>
        <v>5425</v>
      </c>
      <c r="T6" s="34">
        <f t="shared" si="3"/>
        <v>133.85</v>
      </c>
      <c r="U6" s="34">
        <f t="shared" si="3"/>
        <v>40.53</v>
      </c>
      <c r="V6" s="34">
        <f t="shared" si="3"/>
        <v>1815</v>
      </c>
      <c r="W6" s="34">
        <f t="shared" si="3"/>
        <v>7.51</v>
      </c>
      <c r="X6" s="34">
        <f t="shared" si="3"/>
        <v>241.68</v>
      </c>
      <c r="Y6" s="35">
        <f>IF(Y7="",NA(),Y7)</f>
        <v>94.88</v>
      </c>
      <c r="Z6" s="35">
        <f t="shared" ref="Z6:AH6" si="4">IF(Z7="",NA(),Z7)</f>
        <v>87.7</v>
      </c>
      <c r="AA6" s="35">
        <f t="shared" si="4"/>
        <v>98.33</v>
      </c>
      <c r="AB6" s="35">
        <f t="shared" si="4"/>
        <v>102.93</v>
      </c>
      <c r="AC6" s="35">
        <f t="shared" si="4"/>
        <v>98.08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35.86</v>
      </c>
      <c r="BR6" s="35">
        <f t="shared" ref="BR6:BZ6" si="8">IF(BR7="",NA(),BR7)</f>
        <v>30.06</v>
      </c>
      <c r="BS6" s="35">
        <f t="shared" si="8"/>
        <v>17.48</v>
      </c>
      <c r="BT6" s="35">
        <f t="shared" si="8"/>
        <v>16.5</v>
      </c>
      <c r="BU6" s="35">
        <f t="shared" si="8"/>
        <v>15.03</v>
      </c>
      <c r="BV6" s="35">
        <f t="shared" si="8"/>
        <v>55.32</v>
      </c>
      <c r="BW6" s="35">
        <f t="shared" si="8"/>
        <v>59.8</v>
      </c>
      <c r="BX6" s="35">
        <f t="shared" si="8"/>
        <v>57.77</v>
      </c>
      <c r="BY6" s="35">
        <f t="shared" si="8"/>
        <v>57.31</v>
      </c>
      <c r="BZ6" s="35">
        <f t="shared" si="8"/>
        <v>57.08</v>
      </c>
      <c r="CA6" s="34" t="str">
        <f>IF(CA7="","",IF(CA7="-","【-】","【"&amp;SUBSTITUTE(TEXT(CA7,"#,##0.00"),"-","△")&amp;"】"))</f>
        <v>【60.94】</v>
      </c>
      <c r="CB6" s="35">
        <f>IF(CB7="",NA(),CB7)</f>
        <v>357.4</v>
      </c>
      <c r="CC6" s="35">
        <f t="shared" ref="CC6:CK6" si="9">IF(CC7="",NA(),CC7)</f>
        <v>392.92</v>
      </c>
      <c r="CD6" s="35">
        <f t="shared" si="9"/>
        <v>646.52</v>
      </c>
      <c r="CE6" s="35">
        <f t="shared" si="9"/>
        <v>669.15</v>
      </c>
      <c r="CF6" s="35">
        <f t="shared" si="9"/>
        <v>766.34</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26.39</v>
      </c>
      <c r="CN6" s="35">
        <f t="shared" ref="CN6:CV6" si="10">IF(CN7="",NA(),CN7)</f>
        <v>26.99</v>
      </c>
      <c r="CO6" s="35">
        <f t="shared" si="10"/>
        <v>28.01</v>
      </c>
      <c r="CP6" s="35">
        <f t="shared" si="10"/>
        <v>28.27</v>
      </c>
      <c r="CQ6" s="35">
        <f t="shared" si="10"/>
        <v>27.67</v>
      </c>
      <c r="CR6" s="35">
        <f t="shared" si="10"/>
        <v>60.65</v>
      </c>
      <c r="CS6" s="35">
        <f t="shared" si="10"/>
        <v>51.75</v>
      </c>
      <c r="CT6" s="35">
        <f t="shared" si="10"/>
        <v>50.68</v>
      </c>
      <c r="CU6" s="35">
        <f t="shared" si="10"/>
        <v>50.14</v>
      </c>
      <c r="CV6" s="35">
        <f t="shared" si="10"/>
        <v>54.83</v>
      </c>
      <c r="CW6" s="34" t="str">
        <f>IF(CW7="","",IF(CW7="-","【-】","【"&amp;SUBSTITUTE(TEXT(CW7,"#,##0.00"),"-","△")&amp;"】"))</f>
        <v>【54.84】</v>
      </c>
      <c r="CX6" s="35">
        <f>IF(CX7="",NA(),CX7)</f>
        <v>46.27</v>
      </c>
      <c r="CY6" s="35">
        <f t="shared" ref="CY6:DG6" si="11">IF(CY7="",NA(),CY7)</f>
        <v>49.36</v>
      </c>
      <c r="CZ6" s="35">
        <f t="shared" si="11"/>
        <v>50.32</v>
      </c>
      <c r="DA6" s="35">
        <f t="shared" si="11"/>
        <v>49.95</v>
      </c>
      <c r="DB6" s="35">
        <f t="shared" si="11"/>
        <v>51.24</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2">
      <c r="A7" s="28"/>
      <c r="B7" s="37">
        <v>2020</v>
      </c>
      <c r="C7" s="37">
        <v>104248</v>
      </c>
      <c r="D7" s="37">
        <v>47</v>
      </c>
      <c r="E7" s="37">
        <v>17</v>
      </c>
      <c r="F7" s="37">
        <v>5</v>
      </c>
      <c r="G7" s="37">
        <v>0</v>
      </c>
      <c r="H7" s="37" t="s">
        <v>98</v>
      </c>
      <c r="I7" s="37" t="s">
        <v>99</v>
      </c>
      <c r="J7" s="37" t="s">
        <v>100</v>
      </c>
      <c r="K7" s="37" t="s">
        <v>101</v>
      </c>
      <c r="L7" s="37" t="s">
        <v>102</v>
      </c>
      <c r="M7" s="37" t="s">
        <v>103</v>
      </c>
      <c r="N7" s="38" t="s">
        <v>104</v>
      </c>
      <c r="O7" s="38" t="s">
        <v>105</v>
      </c>
      <c r="P7" s="38">
        <v>33.92</v>
      </c>
      <c r="Q7" s="38">
        <v>100</v>
      </c>
      <c r="R7" s="38">
        <v>2200</v>
      </c>
      <c r="S7" s="38">
        <v>5425</v>
      </c>
      <c r="T7" s="38">
        <v>133.85</v>
      </c>
      <c r="U7" s="38">
        <v>40.53</v>
      </c>
      <c r="V7" s="38">
        <v>1815</v>
      </c>
      <c r="W7" s="38">
        <v>7.51</v>
      </c>
      <c r="X7" s="38">
        <v>241.68</v>
      </c>
      <c r="Y7" s="38">
        <v>94.88</v>
      </c>
      <c r="Z7" s="38">
        <v>87.7</v>
      </c>
      <c r="AA7" s="38">
        <v>98.33</v>
      </c>
      <c r="AB7" s="38">
        <v>102.93</v>
      </c>
      <c r="AC7" s="38">
        <v>98.08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35.86</v>
      </c>
      <c r="BR7" s="38">
        <v>30.06</v>
      </c>
      <c r="BS7" s="38">
        <v>17.48</v>
      </c>
      <c r="BT7" s="38">
        <v>16.5</v>
      </c>
      <c r="BU7" s="38">
        <v>15.03</v>
      </c>
      <c r="BV7" s="38">
        <v>55.32</v>
      </c>
      <c r="BW7" s="38">
        <v>59.8</v>
      </c>
      <c r="BX7" s="38">
        <v>57.77</v>
      </c>
      <c r="BY7" s="38">
        <v>57.31</v>
      </c>
      <c r="BZ7" s="38">
        <v>57.08</v>
      </c>
      <c r="CA7" s="38">
        <v>60.94</v>
      </c>
      <c r="CB7" s="38">
        <v>357.4</v>
      </c>
      <c r="CC7" s="38">
        <v>392.92</v>
      </c>
      <c r="CD7" s="38">
        <v>646.52</v>
      </c>
      <c r="CE7" s="38">
        <v>669.15</v>
      </c>
      <c r="CF7" s="38">
        <v>766.34</v>
      </c>
      <c r="CG7" s="38">
        <v>283.17</v>
      </c>
      <c r="CH7" s="38">
        <v>263.76</v>
      </c>
      <c r="CI7" s="38">
        <v>274.35000000000002</v>
      </c>
      <c r="CJ7" s="38">
        <v>273.52</v>
      </c>
      <c r="CK7" s="38">
        <v>274.99</v>
      </c>
      <c r="CL7" s="38">
        <v>253.04</v>
      </c>
      <c r="CM7" s="38">
        <v>26.39</v>
      </c>
      <c r="CN7" s="38">
        <v>26.99</v>
      </c>
      <c r="CO7" s="38">
        <v>28.01</v>
      </c>
      <c r="CP7" s="38">
        <v>28.27</v>
      </c>
      <c r="CQ7" s="38">
        <v>27.67</v>
      </c>
      <c r="CR7" s="38">
        <v>60.65</v>
      </c>
      <c r="CS7" s="38">
        <v>51.75</v>
      </c>
      <c r="CT7" s="38">
        <v>50.68</v>
      </c>
      <c r="CU7" s="38">
        <v>50.14</v>
      </c>
      <c r="CV7" s="38">
        <v>54.83</v>
      </c>
      <c r="CW7" s="38">
        <v>54.84</v>
      </c>
      <c r="CX7" s="38">
        <v>46.27</v>
      </c>
      <c r="CY7" s="38">
        <v>49.36</v>
      </c>
      <c r="CZ7" s="38">
        <v>50.32</v>
      </c>
      <c r="DA7" s="38">
        <v>49.95</v>
      </c>
      <c r="DB7" s="38">
        <v>51.24</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2022-02-24T07:04:42Z</cp:lastPrinted>
  <dcterms:created xsi:type="dcterms:W3CDTF">2021-12-03T07:56:46Z</dcterms:created>
  <dcterms:modified xsi:type="dcterms:W3CDTF">2022-02-24T07:04:43Z</dcterms:modified>
  <cp:category/>
</cp:coreProperties>
</file>