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3F24267E-7A4D-4470-B668-A4C6979D9ED6}" xr6:coauthVersionLast="36" xr6:coauthVersionMax="36" xr10:uidLastSave="{00000000-0000-0000-0000-000000000000}"/>
  <workbookProtection workbookAlgorithmName="SHA-512" workbookHashValue="rEIu4icICAB/E8cEpuRLdXtOSOnpAyxEc2qBzBfmOjqy9FNZw8KSZAyN+wX6+izh9N0r6IrhgMl37ZUKnwc+gg==" workbookSaltValue="MXrsICIoP3yjKwSrfLct6w==" workbookSpinCount="100000" lockStructure="1"/>
  <bookViews>
    <workbookView xWindow="0" yWindow="0" windowWidth="28800" windowHeight="12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W10" i="4" s="1"/>
  <c r="P6" i="5"/>
  <c r="P10" i="4" s="1"/>
  <c r="O6" i="5"/>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T10" i="4"/>
  <c r="AL10" i="4"/>
  <c r="AD10" i="4"/>
  <c r="I10" i="4"/>
  <c r="B10" i="4"/>
  <c r="BB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<sst xmlns="http://schemas.openxmlformats.org/spreadsheetml/2006/main" count="247" uniqueCount="121">
  <si>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</si>
  <si>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</si>
  <si>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</si>
  <si>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</si>
  <si>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</si>
  <si>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</si>
  <si>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</si>
  <si>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</si>
  <si>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</si>
  <si>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</si>
  <si>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</si>
  <si>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</si>
  <si>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</si>
  <si>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</si>
  <si>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</si>
  <si>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</si>
  <si>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</si>
  <si>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</si>
  <si>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</si>
  <si>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</si>
  <si>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</si>
  <si>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</si>
  <si>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</si>
  <si>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</si>
  <si>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</si>
  <si>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</si>
  <si>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</si>
  <si>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</si>
  <si>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</si>
  <si>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</si>
  <si>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</si>
  <si>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</si>
  <si>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</si>
  <si>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</si>
  <si>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</si>
  <si>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</si>
  <si>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</si>
  <si>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</si>
  <si>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</si>
  <si>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</si>
  <si>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</si>
  <si>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</si>
  <si>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</si>
  <si>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</si>
  <si>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</si>
  <si>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</si>
  <si>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</si>
  <si>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</si>
  <si>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</si>
  <si>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</si>
  <si>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</si>
  <si>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</si>
  <si>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</si>
  <si>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</si>
  <si>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</si>
  <si>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</si>
  <si>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</si>
  <si>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</si>
  <si>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</si>
  <si>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</si>
  <si>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</si>
  <si>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</si>
  <si>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</si>
  <si>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</si>
  <si>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</si>
  <si>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</si>
  <si>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</si>
  <si>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</si>
  <si>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</si>
  <si>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</si>
  <si>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</si>
  <si>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</si>
  <si>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</si>
  <si>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</si>
  <si>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</si>
  <si>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</si>
  <si>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</si>
  <si>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</si>
  <si>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</si>
  <si>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</si>
  <si>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</si>
  <si>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</si>
  <si>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</si>
  <si>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</si>
  <si>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</si>
  <si>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</si>
  <si>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</si>
  <si>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</si>
  <si>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</si>
  <si>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</si>
  <si>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</si>
  <si>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</si>
  <si>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</si>
  <si>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</si>
  <si>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</si>
  <si>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</si>
  <si>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</si>
  <si>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</si>
  <si>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</si>
  <si>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</si>
  <si>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</si>
  <si>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</si>
  <si>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</si>
  <si>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</si>
  <si>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</si>
  <si>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</si>
  <si>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</si>
  <si>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</si>
  <si>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</si>
  <si>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</si>
  <si>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</si>
  <si>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</si>
  <si>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</si>
  <si>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</si>
  <si>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</si>
  <si>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</si>
  <si>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</si>
  <si>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</si>
  <si>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施設の更新については近年見込まれていなかったが、改修や修繕等の経費については今後一定額が必要とされている。
企業債償還の費用及び、維持管理の一部の経費については、一般会計からの繰入によりまかなっているが、環境保全の一環として普及の推進を行っているため、利用料の見直しについては企業会計の観点のみの設定ではなく水源地として環境保全の観点からも慎重に行う必要がある。
本年度から公営企業会計移行の準備が開始されている。</t>
    <rPh sb="24" eb="26">
      <t>カイシュウ</t>
    </rPh>
    <rPh sb="38" eb="40">
      <t>コンゴ</t>
    </rPh>
    <rPh sb="148" eb="150">
      <t>セッテイ</t>
    </rPh>
    <rPh sb="154" eb="157">
      <t>スイゲンチ</t>
    </rPh>
    <rPh sb="182" eb="183">
      <t>ホン</t>
    </rPh>
    <phoneticPr fontId="4"/>
  </si>
  <si>
    <t>合併処理浄化槽の耐用年数は30年とされているが、整備から20年以上経過した浄化槽もあるため、今後更新時期を迎える浄化槽が増加することが見込まれる。付帯する電気設備関係については5年～10年程度で更新を行っていく。</t>
    <phoneticPr fontId="4"/>
  </si>
  <si>
    <r>
      <t>①加入者の増加により利用料収入の状況は安定しているものの、Ｒ２年度においては、公営企業会計移行にかかる費用が増えたため、収益的収支比率は減少している。
本村は源流域にあるため、下流域に安全な飲水を提供するため、昭和60年に浄化槽条例を制定、いち早く普及を進めてきた。現在も利用料の増額改定を行わないことや浄化槽移行に伴うトイレ改修への補助金など活用していただき住民の負担を軽減することで浄化槽の普及に取り組んできている。
今後も同程度の比率で推移するものと思われる。
④水質保全の一環として浄化槽の設置を推進しているため、整備については一般会計からの繰入をおこなっており比率が</t>
    </r>
    <r>
      <rPr>
        <sz val="11"/>
        <color rgb="FFFF0000"/>
        <rFont val="ＭＳ ゴシック"/>
        <family val="3"/>
        <charset val="128"/>
      </rPr>
      <t>算出されない</t>
    </r>
    <r>
      <rPr>
        <sz val="11"/>
        <color theme="1"/>
        <rFont val="ＭＳ ゴシック"/>
        <family val="3"/>
        <charset val="128"/>
      </rPr>
      <t>状況である。
⑤浄化槽の普及と神流川の水質保全に対する啓発の一環として利用料を低額としているため経費回収率は</t>
    </r>
    <r>
      <rPr>
        <sz val="11"/>
        <color rgb="FFFF0000"/>
        <rFont val="ＭＳ ゴシック"/>
        <family val="3"/>
        <charset val="128"/>
      </rPr>
      <t>類似団体や全国平均と比べ</t>
    </r>
    <r>
      <rPr>
        <sz val="11"/>
        <color theme="1"/>
        <rFont val="ＭＳ ゴシック"/>
        <family val="3"/>
        <charset val="128"/>
      </rPr>
      <t>低い。
⑥汚水処理原価は低い水準となっているが、更に効率的な汚水処理実施につとめる。
⑦日常的に利用するトイレの改修とともに一体的に整備している施設のため、施設利用率は安定している。
⑧当村からのトイレ改修についての補助金も合わせて利用しているためトイレの水洗化と浄化槽の設置が一緒に行われており、特定地域生活排水処理事業における水洗化率は１００％となっている</t>
    </r>
    <rPh sb="10" eb="13">
      <t>リヨウリョウ</t>
    </rPh>
    <rPh sb="13" eb="15">
      <t>シュウニュウ</t>
    </rPh>
    <rPh sb="39" eb="41">
      <t>コウエイ</t>
    </rPh>
    <rPh sb="41" eb="43">
      <t>キギョウ</t>
    </rPh>
    <rPh sb="43" eb="45">
      <t>カイケイ</t>
    </rPh>
    <rPh sb="45" eb="47">
      <t>イコウ</t>
    </rPh>
    <rPh sb="136" eb="139">
      <t>リヨウリョウ</t>
    </rPh>
    <rPh sb="140" eb="142">
      <t>ゾウガク</t>
    </rPh>
    <rPh sb="142" eb="144">
      <t>カイテイ</t>
    </rPh>
    <rPh sb="145" eb="146">
      <t>オコナ</t>
    </rPh>
    <rPh sb="152" eb="155">
      <t>ジョウカソウ</t>
    </rPh>
    <rPh sb="155" eb="157">
      <t>イコウ</t>
    </rPh>
    <rPh sb="158" eb="159">
      <t>トモナ</t>
    </rPh>
    <rPh sb="163" eb="165">
      <t>カイシュウ</t>
    </rPh>
    <rPh sb="167" eb="169">
      <t>ホジョ</t>
    </rPh>
    <rPh sb="169" eb="170">
      <t>キン</t>
    </rPh>
    <rPh sb="172" eb="174">
      <t>カツヨウ</t>
    </rPh>
    <rPh sb="186" eb="188">
      <t>ケイゲン</t>
    </rPh>
    <rPh sb="288" eb="290">
      <t>サンシュツ</t>
    </rPh>
    <rPh sb="348" eb="350">
      <t>ルイジ</t>
    </rPh>
    <rPh sb="350" eb="352">
      <t>ダンタイ</t>
    </rPh>
    <rPh sb="353" eb="355">
      <t>ゼンコク</t>
    </rPh>
    <rPh sb="355" eb="357">
      <t>ヘイキン</t>
    </rPh>
    <rPh sb="358" eb="359">
      <t>クラ</t>
    </rPh>
    <rPh sb="404" eb="407">
      <t>ニチジョウテキ</t>
    </rPh>
    <rPh sb="408" eb="410">
      <t>リヨウ</t>
    </rPh>
    <rPh sb="416" eb="418">
      <t>カイシュウ</t>
    </rPh>
    <rPh sb="422" eb="425">
      <t>イッタイテキ</t>
    </rPh>
    <rPh sb="426" eb="428">
      <t>セイビ</t>
    </rPh>
    <rPh sb="432" eb="434">
      <t>シセツ</t>
    </rPh>
    <rPh sb="453" eb="455">
      <t>トウソン</t>
    </rPh>
    <rPh sb="461" eb="463">
      <t>カイシュウ</t>
    </rPh>
    <rPh sb="468" eb="471">
      <t>ホジョキン</t>
    </rPh>
    <rPh sb="472" eb="473">
      <t>ア</t>
    </rPh>
    <rPh sb="476" eb="478">
      <t>リヨウ</t>
    </rPh>
    <rPh sb="488" eb="490">
      <t>スイセン</t>
    </rPh>
    <rPh sb="490" eb="491">
      <t>カ</t>
    </rPh>
    <rPh sb="492" eb="495">
      <t>ジョウカソウ</t>
    </rPh>
    <rPh sb="496" eb="498">
      <t>セッチ</t>
    </rPh>
    <rPh sb="499" eb="501">
      <t>イッショ</t>
    </rPh>
    <rPh sb="502" eb="50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</si>
</sst>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89-4D7F-8A8D-DDA247F12F5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89-4D7F-8A8D-DDA247F12F5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9D-4B1A-A488-472C2DEA59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2F9D-4B1A-A488-472C2DEA59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76-4064-AFAB-BEB1427C7C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4F76-4064-AFAB-BEB1427C7C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75.38</c:v>
                </c:pt>
                <c:pt idx="1">
                  <c:v>68.7</c:v>
                </c:pt>
                <c:pt idx="2">
                  <c:v>70.11</c:v>
                </c:pt>
                <c:pt idx="3">
                  <c:v>64.03</c:v>
                </c:pt>
                <c:pt idx="4">
                  <c:v>63.57</c:v>
                </c:pt>
              </c:numCache>
            </c:numRef>
          </c:val>
          <c:extLst>
            <c:ext xmlns:c16="http://schemas.microsoft.com/office/drawing/2014/chart" uri="{C3380CC4-5D6E-409C-BE32-E72D297353CC}">
              <c16:uniqueId val="{00000000-E0D4-46BB-9101-68BEC79B74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D4-46BB-9101-68BEC79B74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1-4535-B689-8E8550347C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1-4535-B689-8E8550347C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A-4AA7-9593-D2C8718B04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A-4AA7-9593-D2C8718B04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73-40D0-B85A-85246FA97A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73-40D0-B85A-85246FA97A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78-4058-A2AB-79E9E5B88E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78-4058-A2AB-79E9E5B88E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3E-4768-8371-8458256D4F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DF3E-4768-8371-8458256D4F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63.61</c:v>
                </c:pt>
                <c:pt idx="1">
                  <c:v>57.25</c:v>
                </c:pt>
                <c:pt idx="2">
                  <c:v>57.4</c:v>
                </c:pt>
                <c:pt idx="3">
                  <c:v>50.6</c:v>
                </c:pt>
                <c:pt idx="4">
                  <c:v>50.9</c:v>
                </c:pt>
              </c:numCache>
            </c:numRef>
          </c:val>
          <c:extLst>
            <c:ext xmlns:c16="http://schemas.microsoft.com/office/drawing/2014/chart" uri="{C3380CC4-5D6E-409C-BE32-E72D297353CC}">
              <c16:uniqueId val="{00000000-94FA-40DE-A78E-384D7D5407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94FA-40DE-A78E-384D7D5407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136.30000000000001</c:v>
                </c:pt>
                <c:pt idx="1">
                  <c:v>150</c:v>
                </c:pt>
                <c:pt idx="2">
                  <c:v>150.58000000000001</c:v>
                </c:pt>
                <c:pt idx="3">
                  <c:v>171.02</c:v>
                </c:pt>
                <c:pt idx="4">
                  <c:v>183.78</c:v>
                </c:pt>
              </c:numCache>
            </c:numRef>
          </c:val>
          <c:extLst>
            <c:ext xmlns:c16="http://schemas.microsoft.com/office/drawing/2014/chart" uri="{C3380CC4-5D6E-409C-BE32-E72D297353CC}">
              <c16:uniqueId val="{00000000-97F1-4C15-8A1A-BB60B6AE1B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97F1-4C15-8A1A-BB60B6AE1B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上野村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1136</v>
      </c>
      <c r="AM8" s="51"/>
      <c r="AN8" s="51"/>
      <c r="AO8" s="51"/>
      <c r="AP8" s="51"/>
      <c r="AQ8" s="51"/>
      <c r="AR8" s="51"/>
      <c r="AS8" s="51"/>
      <c r="AT8" s="46">
        <f>データ!T6</f>
        <v>181.85</v>
      </c>
      <c r="AU8" s="46"/>
      <c r="AV8" s="46"/>
      <c r="AW8" s="46"/>
      <c r="AX8" s="46"/>
      <c r="AY8" s="46"/>
      <c r="AZ8" s="46"/>
      <c r="BA8" s="46"/>
      <c r="BB8" s="46">
        <f>データ!U6</f>
        <v>6.25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79.91</v>
      </c>
      <c r="Q10" s="46"/>
      <c r="R10" s="46"/>
      <c r="S10" s="46"/>
      <c r="T10" s="46"/>
      <c r="U10" s="46"/>
      <c r="V10" s="46"/>
      <c r="W10" s="46">
        <f>データ!Q6</f>
        <v>100</v>
      </c>
      <c r="X10" s="46"/>
      <c r="Y10" s="46"/>
      <c r="Z10" s="46"/>
      <c r="AA10" s="46"/>
      <c r="AB10" s="46"/>
      <c r="AC10" s="46"/>
      <c r="AD10" s="51">
        <f>データ!R6</f>
        <v>1800</v>
      </c>
      <c r="AE10" s="51"/>
      <c r="AF10" s="51"/>
      <c r="AG10" s="51"/>
      <c r="AH10" s="51"/>
      <c r="AI10" s="51"/>
      <c r="AJ10" s="51"/>
      <c r="AK10" s="2"/>
      <c r="AL10" s="51">
        <f>データ!V6</f>
        <v>907</v>
      </c>
      <c r="AM10" s="51"/>
      <c r="AN10" s="51"/>
      <c r="AO10" s="51"/>
      <c r="AP10" s="51"/>
      <c r="AQ10" s="51"/>
      <c r="AR10" s="51"/>
      <c r="AS10" s="51"/>
      <c r="AT10" s="46">
        <f>データ!W6</f>
        <v>0.02</v>
      </c>
      <c r="AU10" s="46"/>
      <c r="AV10" s="46"/>
      <c r="AW10" s="46"/>
      <c r="AX10" s="46"/>
      <c r="AY10" s="46"/>
      <c r="AZ10" s="46"/>
      <c r="BA10" s="46"/>
      <c r="BB10" s="46">
        <f>データ!X6</f>
        <v>45350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U2u35UgVjBS6Dlu6u/b1QRTDqUHZj/V7VWGhj9R2wyafCBm6qwHkC0ty/RJmzlZ2gDdiiDLuEadoZhzRomNmmQ==" saltValue="dQfpnFUhb5M79SKuaEwJu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103667</v>
      </c>
      <c r="D6" s="33">
        <f t="shared" si="3"/>
        <v>47</v>
      </c>
      <c r="E6" s="33">
        <f t="shared" si="3"/>
        <v>18</v>
      </c>
      <c r="F6" s="33">
        <f t="shared" si="3"/>
        <v>0</v>
      </c>
      <c r="G6" s="33">
        <f t="shared" si="3"/>
        <v>0</v>
      </c>
      <c r="H6" s="33" t="str">
        <f t="shared" si="3"/>
        <v>群馬県　上野村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79.91</v>
      </c>
      <c r="Q6" s="34">
        <f t="shared" si="3"/>
        <v>100</v>
      </c>
      <c r="R6" s="34">
        <f t="shared" si="3"/>
        <v>1800</v>
      </c>
      <c r="S6" s="34">
        <f t="shared" si="3"/>
        <v>1136</v>
      </c>
      <c r="T6" s="34">
        <f t="shared" si="3"/>
        <v>181.85</v>
      </c>
      <c r="U6" s="34">
        <f t="shared" si="3"/>
        <v>6.25</v>
      </c>
      <c r="V6" s="34">
        <f t="shared" si="3"/>
        <v>907</v>
      </c>
      <c r="W6" s="34">
        <f t="shared" si="3"/>
        <v>0.02</v>
      </c>
      <c r="X6" s="34">
        <f t="shared" si="3"/>
        <v>45350</v>
      </c>
      <c r="Y6" s="35">
        <f>IF(Y7="",NA(),Y7)</f>
        <v>75.38</v>
      </c>
      <c r="Z6" s="35">
        <f t="shared" ref="Z6:AH6" si="4">IF(Z7="",NA(),Z7)</f>
        <v>68.7</v>
      </c>
      <c r="AA6" s="35">
        <f t="shared" si="4"/>
        <v>70.11</v>
      </c>
      <c r="AB6" s="35">
        <f t="shared" si="4"/>
        <v>64.03</v>
      </c>
      <c r="AC6" s="35">
        <f t="shared" si="4"/>
        <v>63.57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63.61</v>
      </c>
      <c r="BR6" s="35">
        <f t="shared" ref="BR6:BZ6" si="8">IF(BR7="",NA(),BR7)</f>
        <v>57.25</v>
      </c>
      <c r="BS6" s="35">
        <f t="shared" si="8"/>
        <v>57.4</v>
      </c>
      <c r="BT6" s="35">
        <f t="shared" si="8"/>
        <v>50.6</v>
      </c>
      <c r="BU6" s="35">
        <f t="shared" si="8"/>
        <v>50.9</v>
      </c>
      <c r="BV6" s="35">
        <f t="shared" si="8"/>
        <v>66.73</v>
      </c>
      <c r="BW6" s="35">
        <f t="shared" si="8"/>
        <v>64.78</v>
      </c>
      <c r="BX6" s="35">
        <f t="shared" si="8"/>
        <v>63.06</v>
      </c>
      <c r="BY6" s="35">
        <f t="shared" si="8"/>
        <v>62.5</v>
      </c>
      <c r="BZ6" s="35">
        <f t="shared" si="8"/>
        <v>60.59</v>
      </c>
      <c r="CA6" s="34" t="str">
        <f>IF(CA7="","",IF(CA7="-","【-】","【"&amp;SUBSTITUTE(TEXT(CA7,"#,##0.00"),"-","△")&amp;"】"))</f>
        <v>【58.42】</v>
      </c>
      <c r="CB6" s="35">
        <f>IF(CB7="",NA(),CB7)</f>
        <v>136.30000000000001</v>
      </c>
      <c r="CC6" s="35">
        <f t="shared" ref="CC6:CK6" si="9">IF(CC7="",NA(),CC7)</f>
        <v>150</v>
      </c>
      <c r="CD6" s="35">
        <f t="shared" si="9"/>
        <v>150.58000000000001</v>
      </c>
      <c r="CE6" s="35">
        <f t="shared" si="9"/>
        <v>171.02</v>
      </c>
      <c r="CF6" s="35">
        <f t="shared" si="9"/>
        <v>183.78</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103667</v>
      </c>
      <c r="D7" s="37">
        <v>47</v>
      </c>
      <c r="E7" s="37">
        <v>18</v>
      </c>
      <c r="F7" s="37">
        <v>0</v>
      </c>
      <c r="G7" s="37">
        <v>0</v>
      </c>
      <c r="H7" s="37" t="s">
        <v>98</v>
      </c>
      <c r="I7" s="37" t="s">
        <v>99</v>
      </c>
      <c r="J7" s="37" t="s">
        <v>100</v>
      </c>
      <c r="K7" s="37" t="s">
        <v>101</v>
      </c>
      <c r="L7" s="37" t="s">
        <v>102</v>
      </c>
      <c r="M7" s="37" t="s">
        <v>103</v>
      </c>
      <c r="N7" s="38" t="s">
        <v>104</v>
      </c>
      <c r="O7" s="38" t="s">
        <v>105</v>
      </c>
      <c r="P7" s="38">
        <v>79.91</v>
      </c>
      <c r="Q7" s="38">
        <v>100</v>
      </c>
      <c r="R7" s="38">
        <v>1800</v>
      </c>
      <c r="S7" s="38">
        <v>1136</v>
      </c>
      <c r="T7" s="38">
        <v>181.85</v>
      </c>
      <c r="U7" s="38">
        <v>6.25</v>
      </c>
      <c r="V7" s="38">
        <v>907</v>
      </c>
      <c r="W7" s="38">
        <v>0.02</v>
      </c>
      <c r="X7" s="38">
        <v>45350</v>
      </c>
      <c r="Y7" s="38">
        <v>75.38</v>
      </c>
      <c r="Z7" s="38">
        <v>68.7</v>
      </c>
      <c r="AA7" s="38">
        <v>70.11</v>
      </c>
      <c r="AB7" s="38">
        <v>64.03</v>
      </c>
      <c r="AC7" s="38">
        <v>63.57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63.61</v>
      </c>
      <c r="BR7" s="38">
        <v>57.25</v>
      </c>
      <c r="BS7" s="38">
        <v>57.4</v>
      </c>
      <c r="BT7" s="38">
        <v>50.6</v>
      </c>
      <c r="BU7" s="38">
        <v>50.9</v>
      </c>
      <c r="BV7" s="38">
        <v>66.73</v>
      </c>
      <c r="BW7" s="38">
        <v>64.78</v>
      </c>
      <c r="BX7" s="38">
        <v>63.06</v>
      </c>
      <c r="BY7" s="38">
        <v>62.5</v>
      </c>
      <c r="BZ7" s="38">
        <v>60.59</v>
      </c>
      <c r="CA7" s="38">
        <v>58.42</v>
      </c>
      <c r="CB7" s="38">
        <v>136.30000000000001</v>
      </c>
      <c r="CC7" s="38">
        <v>150</v>
      </c>
      <c r="CD7" s="38">
        <v>150.58000000000001</v>
      </c>
      <c r="CE7" s="38">
        <v>171.02</v>
      </c>
      <c r="CF7" s="38">
        <v>183.78</v>
      </c>
      <c r="CG7" s="38">
        <v>241.29</v>
      </c>
      <c r="CH7" s="38">
        <v>250.21</v>
      </c>
      <c r="CI7" s="38">
        <v>264.77</v>
      </c>
      <c r="CJ7" s="38">
        <v>269.33</v>
      </c>
      <c r="CK7" s="38">
        <v>280.23</v>
      </c>
      <c r="CL7" s="38">
        <v>282.27999999999997</v>
      </c>
      <c r="CM7" s="38">
        <v>100</v>
      </c>
      <c r="CN7" s="38">
        <v>100</v>
      </c>
      <c r="CO7" s="38">
        <v>100</v>
      </c>
      <c r="CP7" s="38">
        <v>100</v>
      </c>
      <c r="CQ7" s="38">
        <v>100</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2021-12-03T08:09:38Z</dcterms:created>
  <dcterms:modified xsi:type="dcterms:W3CDTF">2022-02-17T06:15:30Z</dcterms:modified>
  <cp:category/>
</cp:coreProperties>
</file>