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C:\Users\goto-tetsuya\Desktop\"/>
    </mc:Choice>
  </mc:AlternateContent>
  <xr:revisionPtr revIDLastSave="0" documentId="13_ncr:1_{D1B20542-E2A0-4A70-87FA-B4F29E1122E8}" xr6:coauthVersionLast="36" xr6:coauthVersionMax="44" xr10:uidLastSave="{00000000-0000-0000-0000-000000000000}"/>
  <workbookProtection workbookAlgorithmName="SHA-512" workbookHashValue="ok/YwuPq6DpXR9F9kajsGJ3uSW1odxXFjCcVNFyqMwJdb5LDFY+Q5SDgE0eo45rkcUyozx+armYqc8t4MDpksQ==" workbookSaltValue="xiotYnY+7ZAsedWpq7nLwA=="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BB8" i="4" s="1"/>
  <c r="T6" i="5"/>
  <c r="AT8" i="4" s="1"/>
  <c r="S6" i="5"/>
  <c r="R6" i="5"/>
  <c r="AD10" i="4" s="1"/>
  <c r="Q6" i="5"/>
  <c r="P6" i="5"/>
  <c r="P10" i="4" s="1"/>
  <c r="O6" i="5"/>
  <c r="I10" i="4" s="1"/>
  <c r="N6" i="5"/>
  <c r="B10" i="4" s="1"/>
  <c r="M6" i="5"/>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W10" i="4"/>
  <c r="AL8" i="4"/>
  <c r="AD8" i="4"/>
  <c r="P8" i="4"/>
  <c r="I8" i="4"/>
</calcChain>
</file>

<file path=xl/sharedStrings.xml><?xml version="1.0" encoding="utf-8"?>
<sst xmlns="http://schemas.openxmlformats.org/spreadsheetml/2006/main" count="247" uniqueCount="121">
  <si>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</si>
  <si>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</si>
  <si>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</si>
  <si>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</si>
  <si>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</si>
  <si>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</si>
  <si>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</si>
  <si>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</si>
  <si>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</si>
  <si>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</si>
  <si>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</si>
  <si>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</si>
  <si>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</si>
  <si>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</si>
  <si>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</si>
  <si>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</si>
  <si>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</si>
  <si>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</si>
  <si>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</si>
  <si>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</si>
  <si>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</si>
  <si>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</si>
  <si>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</si>
  <si>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</si>
  <si>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</si>
  <si>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</si>
  <si>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</si>
  <si>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</si>
  <si>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</si>
  <si>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</si>
  <si>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</si>
  <si>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</si>
  <si>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</si>
  <si>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</si>
  <si>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</si>
  <si>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</si>
  <si>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</si>
  <si>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</si>
  <si>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</si>
  <si>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</si>
  <si>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</si>
  <si>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</si>
  <si>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</si>
  <si>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</si>
  <si>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</si>
  <si>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</si>
  <si>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</si>
  <si>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</si>
  <si>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</si>
  <si>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</si>
  <si>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</si>
  <si>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</si>
  <si>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</si>
  <si>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</si>
  <si>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</si>
  <si>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</si>
  <si>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</si>
  <si>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</si>
  <si>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</si>
  <si>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</si>
  <si>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</si>
  <si>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</si>
  <si>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</si>
  <si>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</si>
  <si>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</si>
  <si>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</si>
  <si>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</si>
  <si>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</si>
  <si>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</si>
  <si>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</si>
  <si>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</si>
  <si>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</si>
  <si>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</si>
  <si>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</si>
  <si>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</si>
  <si>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</si>
  <si>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</si>
  <si>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</si>
  <si>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</si>
  <si>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</si>
  <si>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</si>
  <si>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</si>
  <si>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</si>
  <si>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</si>
  <si>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</si>
  <si>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</si>
  <si>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</si>
  <si>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</si>
  <si>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</si>
  <si>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</si>
  <si>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</si>
  <si>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</si>
  <si>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</si>
  <si>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</si>
  <si>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</si>
  <si>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</si>
  <si>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</si>
  <si>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</si>
  <si>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下仁田町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</si>
  <si>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</si>
  <si>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</si>
  <si>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</si>
  <si>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</si>
  <si>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</si>
  <si>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</si>
  <si>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</si>
  <si>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</si>
  <si>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</si>
  <si>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</si>
  <si>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</si>
  <si>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</si>
  <si>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</si>
  <si>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</si>
  <si>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</si>
  <si>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</si>
  <si>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</si>
  <si>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</si>
  <si>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</si>
  <si>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下仁田町では現在浄化槽の普及推進を行っており、老朽化にともなう修繕が増加している。特に本体の修繕は費用が多大にかかるため、財政の圧迫に繋がる。事業開始より十数年が経過し設置年数が経っている浄化槽があることからも、長寿命化計画を策定し計画的な修繕等の対策が必要となる。</t>
    <rPh sb="44" eb="46">
      <t>ホンタイ</t>
    </rPh>
    <rPh sb="95" eb="98">
      <t>ジョウカソウ</t>
    </rPh>
    <rPh sb="107" eb="113">
      <t>チョウジュミョウカケイカク</t>
    </rPh>
    <rPh sb="114" eb="116">
      <t>サクテイ</t>
    </rPh>
    <rPh sb="117" eb="120">
      <t>ケイカクテキ</t>
    </rPh>
    <phoneticPr fontId="4"/>
  </si>
  <si>
    <t>・市町村設置型浄化槽事業を進めていく上では、今後、物価上昇や労務単価の上昇にともなう工事費の増大化、設置数増加にともなう維持管理費の増大化、老朽化にともなう修繕費の増大化などの課題がある。経営赤字にならないよう工夫・対策を講じ、料金改定等も視野に入れ、鏑川源流の町として今後も浄化槽普及に努め、清流の復元を目指したいと考える。</t>
    <rPh sb="46" eb="49">
      <t>ゾウダイカ</t>
    </rPh>
    <rPh sb="50" eb="55">
      <t>セッチスウゾウカ</t>
    </rPh>
    <rPh sb="60" eb="65">
      <t>イジカンリヒ</t>
    </rPh>
    <phoneticPr fontId="4"/>
  </si>
  <si>
    <t>・下仁田町では平成20年度より市町村設置型浄化槽事業を行っており、国庫補助金・県費補助金・設置者負担金及び起債で事業を行っている。
　①表より収益に対して維持管理費が大きいため収益的収支比率が100％より低い割合である。　
　④表から債務残高は、前年度と比べると上昇し、債務残高を全体の年度で比較すると年々、低下傾向にあるが、起債に対して収益が低いため類似団体と比べると高い割合である。
　⑤表より経費回収率は、前年度と比べ上昇し、類似団体平均値を上回っている。
　⑥表より汚水処理原価は、前年度と比べ低下し、類似団体平均値を下回る推移が続いている。
　⑦表より施設利用率は、前年度と比べほぼ横ばいで類似団体平均値と同等の割合となった。
　⑧表の水洗化率は、平成30年度に算出方法を修正し、大きく低下している。前年度に比べ上昇しているものの類似団体と比べると低い割合である。
　総合的にみると、①表でみるように、過去５年で赤字経営が続いてしまっていることから、令和６年度の法適用化にあわせ経営改善に向けた取組が必要である。</t>
    <rPh sb="79" eb="83">
      <t>イジカンリ</t>
    </rPh>
    <rPh sb="133" eb="135">
      <t>ジョウショウ</t>
    </rPh>
    <rPh sb="180" eb="182">
      <t>ダンタイ</t>
    </rPh>
    <rPh sb="236" eb="237">
      <t>ヒョウ</t>
    </rPh>
    <rPh sb="239" eb="245">
      <t>オスイショリゲンカ</t>
    </rPh>
    <rPh sb="257" eb="263">
      <t>ルイジダンタイヘイキン</t>
    </rPh>
    <rPh sb="263" eb="264">
      <t>アタイ</t>
    </rPh>
    <rPh sb="265" eb="267">
      <t>シタマワ</t>
    </rPh>
    <rPh sb="268" eb="270">
      <t>スイイ</t>
    </rPh>
    <rPh sb="271" eb="272">
      <t>ツヅ</t>
    </rPh>
    <rPh sb="308" eb="309">
      <t>チ</t>
    </rPh>
    <rPh sb="310" eb="312">
      <t>ドウトウ</t>
    </rPh>
    <rPh sb="374" eb="376">
      <t>ダンタイ</t>
    </rPh>
    <rPh sb="434" eb="436">
      <t>レイワ</t>
    </rPh>
    <rPh sb="437" eb="439">
      <t>ネンド</t>
    </rPh>
    <rPh sb="440" eb="444">
      <t>ホウテキヨウカ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</si>
</sst>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45B-464F-B2D9-F83EDB8BBEF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45B-464F-B2D9-F83EDB8BBEF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59.03</c:v>
                </c:pt>
                <c:pt idx="1">
                  <c:v>57.77</c:v>
                </c:pt>
                <c:pt idx="2">
                  <c:v>56.7</c:v>
                </c:pt>
                <c:pt idx="3">
                  <c:v>56.99</c:v>
                </c:pt>
                <c:pt idx="4">
                  <c:v>56.56</c:v>
                </c:pt>
              </c:numCache>
            </c:numRef>
          </c:val>
          <c:extLst>
            <c:ext xmlns:c16="http://schemas.microsoft.com/office/drawing/2014/chart" uri="{C3380CC4-5D6E-409C-BE32-E72D297353CC}">
              <c16:uniqueId val="{00000000-A89C-4AC5-8427-44E882C206D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61.55</c:v>
                </c:pt>
                <c:pt idx="1">
                  <c:v>57.22</c:v>
                </c:pt>
                <c:pt idx="2">
                  <c:v>54.93</c:v>
                </c:pt>
                <c:pt idx="3">
                  <c:v>55.96</c:v>
                </c:pt>
                <c:pt idx="4">
                  <c:v>56.45</c:v>
                </c:pt>
              </c:numCache>
            </c:numRef>
          </c:val>
          <c:smooth val="0"/>
          <c:extLst>
            <c:ext xmlns:c16="http://schemas.microsoft.com/office/drawing/2014/chart" uri="{C3380CC4-5D6E-409C-BE32-E72D297353CC}">
              <c16:uniqueId val="{00000001-A89C-4AC5-8427-44E882C206D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24.57</c:v>
                </c:pt>
                <c:pt idx="3">
                  <c:v>26.47</c:v>
                </c:pt>
                <c:pt idx="4">
                  <c:v>30.05</c:v>
                </c:pt>
              </c:numCache>
            </c:numRef>
          </c:val>
          <c:extLst>
            <c:ext xmlns:c16="http://schemas.microsoft.com/office/drawing/2014/chart" uri="{C3380CC4-5D6E-409C-BE32-E72D297353CC}">
              <c16:uniqueId val="{00000000-174D-4598-8EEA-FE32CC95D8D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67.489999999999995</c:v>
                </c:pt>
                <c:pt idx="1">
                  <c:v>67.290000000000006</c:v>
                </c:pt>
                <c:pt idx="2">
                  <c:v>65.569999999999993</c:v>
                </c:pt>
                <c:pt idx="3">
                  <c:v>60.12</c:v>
                </c:pt>
                <c:pt idx="4">
                  <c:v>54.99</c:v>
                </c:pt>
              </c:numCache>
            </c:numRef>
          </c:val>
          <c:smooth val="0"/>
          <c:extLst>
            <c:ext xmlns:c16="http://schemas.microsoft.com/office/drawing/2014/chart" uri="{C3380CC4-5D6E-409C-BE32-E72D297353CC}">
              <c16:uniqueId val="{00000001-174D-4598-8EEA-FE32CC95D8D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91.18</c:v>
                </c:pt>
                <c:pt idx="1">
                  <c:v>95.23</c:v>
                </c:pt>
                <c:pt idx="2">
                  <c:v>83.44</c:v>
                </c:pt>
                <c:pt idx="3">
                  <c:v>86.57</c:v>
                </c:pt>
                <c:pt idx="4">
                  <c:v>87.58</c:v>
                </c:pt>
              </c:numCache>
            </c:numRef>
          </c:val>
          <c:extLst>
            <c:ext xmlns:c16="http://schemas.microsoft.com/office/drawing/2014/chart" uri="{C3380CC4-5D6E-409C-BE32-E72D297353CC}">
              <c16:uniqueId val="{00000000-D577-4B54-85E2-15D63D0B6A2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77-4B54-85E2-15D63D0B6A2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B08-4C29-B070-81BB45F448F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08-4C29-B070-81BB45F448F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3AE-49F8-9312-A88D15E5877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AE-49F8-9312-A88D15E5877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99C-4757-97FD-9554577C2BC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9C-4757-97FD-9554577C2BC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87A-4D3B-AE70-6C4CA255691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7A-4D3B-AE70-6C4CA255691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632.92999999999995</c:v>
                </c:pt>
                <c:pt idx="1">
                  <c:v>628.27</c:v>
                </c:pt>
                <c:pt idx="2">
                  <c:v>549.45000000000005</c:v>
                </c:pt>
                <c:pt idx="3">
                  <c:v>476</c:v>
                </c:pt>
                <c:pt idx="4">
                  <c:v>488.18</c:v>
                </c:pt>
              </c:numCache>
            </c:numRef>
          </c:val>
          <c:extLst>
            <c:ext xmlns:c16="http://schemas.microsoft.com/office/drawing/2014/chart" uri="{C3380CC4-5D6E-409C-BE32-E72D297353CC}">
              <c16:uniqueId val="{00000000-0E86-415B-AC64-9727C549398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413.5</c:v>
                </c:pt>
                <c:pt idx="1">
                  <c:v>407.42</c:v>
                </c:pt>
                <c:pt idx="2">
                  <c:v>386.46</c:v>
                </c:pt>
                <c:pt idx="3">
                  <c:v>421.25</c:v>
                </c:pt>
                <c:pt idx="4">
                  <c:v>398.42</c:v>
                </c:pt>
              </c:numCache>
            </c:numRef>
          </c:val>
          <c:smooth val="0"/>
          <c:extLst>
            <c:ext xmlns:c16="http://schemas.microsoft.com/office/drawing/2014/chart" uri="{C3380CC4-5D6E-409C-BE32-E72D297353CC}">
              <c16:uniqueId val="{00000001-0E86-415B-AC64-9727C549398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77.790000000000006</c:v>
                </c:pt>
                <c:pt idx="1">
                  <c:v>77.92</c:v>
                </c:pt>
                <c:pt idx="2">
                  <c:v>77.39</c:v>
                </c:pt>
                <c:pt idx="3">
                  <c:v>79.430000000000007</c:v>
                </c:pt>
                <c:pt idx="4">
                  <c:v>80.45</c:v>
                </c:pt>
              </c:numCache>
            </c:numRef>
          </c:val>
          <c:extLst>
            <c:ext xmlns:c16="http://schemas.microsoft.com/office/drawing/2014/chart" uri="{C3380CC4-5D6E-409C-BE32-E72D297353CC}">
              <c16:uniqueId val="{00000000-E3EF-4CAD-8F44-6B31D784CD4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55.84</c:v>
                </c:pt>
                <c:pt idx="1">
                  <c:v>57.08</c:v>
                </c:pt>
                <c:pt idx="2">
                  <c:v>55.85</c:v>
                </c:pt>
                <c:pt idx="3">
                  <c:v>53.23</c:v>
                </c:pt>
                <c:pt idx="4">
                  <c:v>50.7</c:v>
                </c:pt>
              </c:numCache>
            </c:numRef>
          </c:val>
          <c:smooth val="0"/>
          <c:extLst>
            <c:ext xmlns:c16="http://schemas.microsoft.com/office/drawing/2014/chart" uri="{C3380CC4-5D6E-409C-BE32-E72D297353CC}">
              <c16:uniqueId val="{00000001-E3EF-4CAD-8F44-6B31D784CD4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237.77</c:v>
                </c:pt>
                <c:pt idx="1">
                  <c:v>237.68</c:v>
                </c:pt>
                <c:pt idx="2">
                  <c:v>245.33</c:v>
                </c:pt>
                <c:pt idx="3">
                  <c:v>256.06</c:v>
                </c:pt>
                <c:pt idx="4">
                  <c:v>245.86</c:v>
                </c:pt>
              </c:numCache>
            </c:numRef>
          </c:val>
          <c:extLst>
            <c:ext xmlns:c16="http://schemas.microsoft.com/office/drawing/2014/chart" uri="{C3380CC4-5D6E-409C-BE32-E72D297353CC}">
              <c16:uniqueId val="{00000000-5CE1-4336-8417-C65E368C092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287.57</c:v>
                </c:pt>
                <c:pt idx="1">
                  <c:v>286.86</c:v>
                </c:pt>
                <c:pt idx="2">
                  <c:v>287.91000000000003</c:v>
                </c:pt>
                <c:pt idx="3">
                  <c:v>283.3</c:v>
                </c:pt>
                <c:pt idx="4">
                  <c:v>289.81</c:v>
                </c:pt>
              </c:numCache>
            </c:numRef>
          </c:val>
          <c:smooth val="0"/>
          <c:extLst>
            <c:ext xmlns:c16="http://schemas.microsoft.com/office/drawing/2014/chart" uri="{C3380CC4-5D6E-409C-BE32-E72D297353CC}">
              <c16:uniqueId val="{00000001-5CE1-4336-8417-C65E368C092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2" zoomScale="80" zoomScaleNormal="80" workbookViewId="0">
      <selection activeCell="A2" sqref="A2"/>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群馬県　下仁田町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K3</v>
      </c>
      <c r="X8" s="72"/>
      <c r="Y8" s="72"/>
      <c r="Z8" s="72"/>
      <c r="AA8" s="72"/>
      <c r="AB8" s="72"/>
      <c r="AC8" s="72"/>
      <c r="AD8" s="73" t="str">
        <f>データ!$M$6</f>
        <v>非設置</v>
      </c>
      <c r="AE8" s="73"/>
      <c r="AF8" s="73"/>
      <c r="AG8" s="73"/>
      <c r="AH8" s="73"/>
      <c r="AI8" s="73"/>
      <c r="AJ8" s="73"/>
      <c r="AK8" s="3"/>
      <c r="AL8" s="69">
        <f>データ!S6</f>
        <v>7007</v>
      </c>
      <c r="AM8" s="69"/>
      <c r="AN8" s="69"/>
      <c r="AO8" s="69"/>
      <c r="AP8" s="69"/>
      <c r="AQ8" s="69"/>
      <c r="AR8" s="69"/>
      <c r="AS8" s="69"/>
      <c r="AT8" s="68">
        <f>データ!T6</f>
        <v>188.38</v>
      </c>
      <c r="AU8" s="68"/>
      <c r="AV8" s="68"/>
      <c r="AW8" s="68"/>
      <c r="AX8" s="68"/>
      <c r="AY8" s="68"/>
      <c r="AZ8" s="68"/>
      <c r="BA8" s="68"/>
      <c r="BB8" s="68">
        <f>データ!U6</f>
        <v>37.200000000000003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t="str">
        <f>データ!O6</f>
        <v>該当数値なし</v>
      </c>
      <c r="J10" s="68"/>
      <c r="K10" s="68"/>
      <c r="L10" s="68"/>
      <c r="M10" s="68"/>
      <c r="N10" s="68"/>
      <c r="O10" s="68"/>
      <c r="P10" s="68">
        <f>データ!P6</f>
        <v>79.290000000000006</v>
      </c>
      <c r="Q10" s="68"/>
      <c r="R10" s="68"/>
      <c r="S10" s="68"/>
      <c r="T10" s="68"/>
      <c r="U10" s="68"/>
      <c r="V10" s="68"/>
      <c r="W10" s="68">
        <f>データ!Q6</f>
        <v>100</v>
      </c>
      <c r="X10" s="68"/>
      <c r="Y10" s="68"/>
      <c r="Z10" s="68"/>
      <c r="AA10" s="68"/>
      <c r="AB10" s="68"/>
      <c r="AC10" s="68"/>
      <c r="AD10" s="69">
        <f>データ!R6</f>
        <v>4000</v>
      </c>
      <c r="AE10" s="69"/>
      <c r="AF10" s="69"/>
      <c r="AG10" s="69"/>
      <c r="AH10" s="69"/>
      <c r="AI10" s="69"/>
      <c r="AJ10" s="69"/>
      <c r="AK10" s="2"/>
      <c r="AL10" s="69">
        <f>データ!V6</f>
        <v>5487</v>
      </c>
      <c r="AM10" s="69"/>
      <c r="AN10" s="69"/>
      <c r="AO10" s="69"/>
      <c r="AP10" s="69"/>
      <c r="AQ10" s="69"/>
      <c r="AR10" s="69"/>
      <c r="AS10" s="69"/>
      <c r="AT10" s="68">
        <f>データ!W6</f>
        <v>0.14000000000000001</v>
      </c>
      <c r="AU10" s="68"/>
      <c r="AV10" s="68"/>
      <c r="AW10" s="68"/>
      <c r="AX10" s="68"/>
      <c r="AY10" s="68"/>
      <c r="AZ10" s="68"/>
      <c r="BA10" s="68"/>
      <c r="BB10" s="68">
        <f>データ!X6</f>
        <v>39192.86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120</v>
      </c>
      <c r="BM16" s="85"/>
      <c r="BN16" s="85"/>
      <c r="BO16" s="85"/>
      <c r="BP16" s="85"/>
      <c r="BQ16" s="85"/>
      <c r="BR16" s="85"/>
      <c r="BS16" s="85"/>
      <c r="BT16" s="85"/>
      <c r="BU16" s="85"/>
      <c r="BV16" s="85"/>
      <c r="BW16" s="85"/>
      <c r="BX16" s="85"/>
      <c r="BY16" s="85"/>
      <c r="BZ16" s="8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【314.13】</v>
      </c>
      <c r="I86" s="26" t="str">
        <f>データ!CA6</f>
        <v>【58.42】</v>
      </c>
      <c r="J86" s="26" t="str">
        <f>データ!CL6</f>
        <v>【282.28】</v>
      </c>
      <c r="K86" s="26" t="str">
        <f>データ!CW6</f>
        <v>【57.83】</v>
      </c>
      <c r="L86" s="26" t="str">
        <f>データ!DH6</f>
        <v>【77.67】</v>
      </c>
      <c r="M86" s="26" t="s">
        <v>44</v>
      </c>
      <c r="N86" s="26" t="s">
        <v>44</v>
      </c>
      <c r="O86" s="26" t="str">
        <f>データ!EO6</f>
        <v>【-】</v>
      </c>
    </row>
  </sheetData>
  <sheetProtection algorithmName="SHA-512" hashValue="CEj6tiBZ47fhl8/r2rfCuquMfLLoeNG7cCKVCLBltzNO4UPUtrAHMSJSGbHKQ+QIoXZQerNOonQaFDM9NqUhMA==" saltValue="huoXjebJWXGIcKnxkWtbo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2020</v>
      </c>
      <c r="C6" s="33">
        <f t="shared" ref="C6:X6" si="3">C7</f>
        <v>103829</v>
      </c>
      <c r="D6" s="33">
        <f t="shared" si="3"/>
        <v>47</v>
      </c>
      <c r="E6" s="33">
        <f t="shared" si="3"/>
        <v>18</v>
      </c>
      <c r="F6" s="33">
        <f t="shared" si="3"/>
        <v>0</v>
      </c>
      <c r="G6" s="33">
        <f t="shared" si="3"/>
        <v>0</v>
      </c>
      <c r="H6" s="33" t="str">
        <f t="shared" si="3"/>
        <v>群馬県　下仁田町</v>
      </c>
      <c r="I6" s="33" t="str">
        <f t="shared" si="3"/>
        <v>法非適用</v>
      </c>
      <c r="J6" s="33" t="str">
        <f t="shared" si="3"/>
        <v>下水道事業</v>
      </c>
      <c r="K6" s="33" t="str">
        <f t="shared" si="3"/>
        <v>特定地域生活排水処理</v>
      </c>
      <c r="L6" s="33" t="str">
        <f t="shared" si="3"/>
        <v>K3</v>
      </c>
      <c r="M6" s="33" t="str">
        <f t="shared" si="3"/>
        <v>非設置</v>
      </c>
      <c r="N6" s="34" t="str">
        <f t="shared" si="3"/>
        <v>-</v>
      </c>
      <c r="O6" s="34" t="str">
        <f t="shared" si="3"/>
        <v>該当数値なし</v>
      </c>
      <c r="P6" s="34">
        <f t="shared" si="3"/>
        <v>79.290000000000006</v>
      </c>
      <c r="Q6" s="34">
        <f t="shared" si="3"/>
        <v>100</v>
      </c>
      <c r="R6" s="34">
        <f t="shared" si="3"/>
        <v>4000</v>
      </c>
      <c r="S6" s="34">
        <f t="shared" si="3"/>
        <v>7007</v>
      </c>
      <c r="T6" s="34">
        <f t="shared" si="3"/>
        <v>188.38</v>
      </c>
      <c r="U6" s="34">
        <f t="shared" si="3"/>
        <v>37.200000000000003</v>
      </c>
      <c r="V6" s="34">
        <f t="shared" si="3"/>
        <v>5487</v>
      </c>
      <c r="W6" s="34">
        <f t="shared" si="3"/>
        <v>0.14000000000000001</v>
      </c>
      <c r="X6" s="34">
        <f t="shared" si="3"/>
        <v>39192.86</v>
      </c>
      <c r="Y6" s="35">
        <f>IF(Y7="",NA(),Y7)</f>
        <v>91.18</v>
      </c>
      <c r="Z6" s="35">
        <f t="shared" ref="Z6:AH6" si="4">IF(Z7="",NA(),Z7)</f>
        <v>95.23</v>
      </c>
      <c r="AA6" s="35">
        <f t="shared" si="4"/>
        <v>83.44</v>
      </c>
      <c r="AB6" s="35">
        <f t="shared" si="4"/>
        <v>86.57</v>
      </c>
      <c r="AC6" s="35">
        <f t="shared" si="4"/>
        <v>87.58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632.92999999999995</v>
      </c>
      <c r="BG6" s="35">
        <f t="shared" ref="BG6:BO6" si="7">IF(BG7="",NA(),BG7)</f>
        <v>628.27</v>
      </c>
      <c r="BH6" s="35">
        <f t="shared" si="7"/>
        <v>549.45000000000005</v>
      </c>
      <c r="BI6" s="35">
        <f t="shared" si="7"/>
        <v>476</v>
      </c>
      <c r="BJ6" s="35">
        <f t="shared" si="7"/>
        <v>488.18</v>
      </c>
      <c r="BK6" s="35">
        <f t="shared" si="7"/>
        <v>413.5</v>
      </c>
      <c r="BL6" s="35">
        <f t="shared" si="7"/>
        <v>407.42</v>
      </c>
      <c r="BM6" s="35">
        <f t="shared" si="7"/>
        <v>386.46</v>
      </c>
      <c r="BN6" s="35">
        <f t="shared" si="7"/>
        <v>421.25</v>
      </c>
      <c r="BO6" s="35">
        <f t="shared" si="7"/>
        <v>398.42</v>
      </c>
      <c r="BP6" s="34" t="str">
        <f>IF(BP7="","",IF(BP7="-","【-】","【"&amp;SUBSTITUTE(TEXT(BP7,"#,##0.00"),"-","△")&amp;"】"))</f>
        <v>【314.13】</v>
      </c>
      <c r="BQ6" s="35">
        <f>IF(BQ7="",NA(),BQ7)</f>
        <v>77.790000000000006</v>
      </c>
      <c r="BR6" s="35">
        <f t="shared" ref="BR6:BZ6" si="8">IF(BR7="",NA(),BR7)</f>
        <v>77.92</v>
      </c>
      <c r="BS6" s="35">
        <f t="shared" si="8"/>
        <v>77.39</v>
      </c>
      <c r="BT6" s="35">
        <f t="shared" si="8"/>
        <v>79.430000000000007</v>
      </c>
      <c r="BU6" s="35">
        <f t="shared" si="8"/>
        <v>80.45</v>
      </c>
      <c r="BV6" s="35">
        <f t="shared" si="8"/>
        <v>55.84</v>
      </c>
      <c r="BW6" s="35">
        <f t="shared" si="8"/>
        <v>57.08</v>
      </c>
      <c r="BX6" s="35">
        <f t="shared" si="8"/>
        <v>55.85</v>
      </c>
      <c r="BY6" s="35">
        <f t="shared" si="8"/>
        <v>53.23</v>
      </c>
      <c r="BZ6" s="35">
        <f t="shared" si="8"/>
        <v>50.7</v>
      </c>
      <c r="CA6" s="34" t="str">
        <f>IF(CA7="","",IF(CA7="-","【-】","【"&amp;SUBSTITUTE(TEXT(CA7,"#,##0.00"),"-","△")&amp;"】"))</f>
        <v>【58.42】</v>
      </c>
      <c r="CB6" s="35">
        <f>IF(CB7="",NA(),CB7)</f>
        <v>237.77</v>
      </c>
      <c r="CC6" s="35">
        <f t="shared" ref="CC6:CK6" si="9">IF(CC7="",NA(),CC7)</f>
        <v>237.68</v>
      </c>
      <c r="CD6" s="35">
        <f t="shared" si="9"/>
        <v>245.33</v>
      </c>
      <c r="CE6" s="35">
        <f t="shared" si="9"/>
        <v>256.06</v>
      </c>
      <c r="CF6" s="35">
        <f t="shared" si="9"/>
        <v>245.86</v>
      </c>
      <c r="CG6" s="35">
        <f t="shared" si="9"/>
        <v>287.57</v>
      </c>
      <c r="CH6" s="35">
        <f t="shared" si="9"/>
        <v>286.86</v>
      </c>
      <c r="CI6" s="35">
        <f t="shared" si="9"/>
        <v>287.91000000000003</v>
      </c>
      <c r="CJ6" s="35">
        <f t="shared" si="9"/>
        <v>283.3</v>
      </c>
      <c r="CK6" s="35">
        <f t="shared" si="9"/>
        <v>289.81</v>
      </c>
      <c r="CL6" s="34" t="str">
        <f>IF(CL7="","",IF(CL7="-","【-】","【"&amp;SUBSTITUTE(TEXT(CL7,"#,##0.00"),"-","△")&amp;"】"))</f>
        <v>【282.28】</v>
      </c>
      <c r="CM6" s="35">
        <f>IF(CM7="",NA(),CM7)</f>
        <v>59.03</v>
      </c>
      <c r="CN6" s="35">
        <f t="shared" ref="CN6:CV6" si="10">IF(CN7="",NA(),CN7)</f>
        <v>57.77</v>
      </c>
      <c r="CO6" s="35">
        <f t="shared" si="10"/>
        <v>56.7</v>
      </c>
      <c r="CP6" s="35">
        <f t="shared" si="10"/>
        <v>56.99</v>
      </c>
      <c r="CQ6" s="35">
        <f t="shared" si="10"/>
        <v>56.56</v>
      </c>
      <c r="CR6" s="35">
        <f t="shared" si="10"/>
        <v>61.55</v>
      </c>
      <c r="CS6" s="35">
        <f t="shared" si="10"/>
        <v>57.22</v>
      </c>
      <c r="CT6" s="35">
        <f t="shared" si="10"/>
        <v>54.93</v>
      </c>
      <c r="CU6" s="35">
        <f t="shared" si="10"/>
        <v>55.96</v>
      </c>
      <c r="CV6" s="35">
        <f t="shared" si="10"/>
        <v>56.45</v>
      </c>
      <c r="CW6" s="34" t="str">
        <f>IF(CW7="","",IF(CW7="-","【-】","【"&amp;SUBSTITUTE(TEXT(CW7,"#,##0.00"),"-","△")&amp;"】"))</f>
        <v>【57.83】</v>
      </c>
      <c r="CX6" s="35">
        <f>IF(CX7="",NA(),CX7)</f>
        <v>100</v>
      </c>
      <c r="CY6" s="35">
        <f t="shared" ref="CY6:DG6" si="11">IF(CY7="",NA(),CY7)</f>
        <v>100</v>
      </c>
      <c r="CZ6" s="35">
        <f t="shared" si="11"/>
        <v>24.57</v>
      </c>
      <c r="DA6" s="35">
        <f t="shared" si="11"/>
        <v>26.47</v>
      </c>
      <c r="DB6" s="35">
        <f t="shared" si="11"/>
        <v>30.05</v>
      </c>
      <c r="DC6" s="35">
        <f t="shared" si="11"/>
        <v>67.489999999999995</v>
      </c>
      <c r="DD6" s="35">
        <f t="shared" si="11"/>
        <v>67.290000000000006</v>
      </c>
      <c r="DE6" s="35">
        <f t="shared" si="11"/>
        <v>65.569999999999993</v>
      </c>
      <c r="DF6" s="35">
        <f t="shared" si="11"/>
        <v>60.12</v>
      </c>
      <c r="DG6" s="35">
        <f t="shared" si="11"/>
        <v>54.99</v>
      </c>
      <c r="DH6" s="34" t="str">
        <f>IF(DH7="","",IF(DH7="-","【-】","【"&amp;SUBSTITUTE(TEXT(DH7,"#,##0.00"),"-","△")&amp;"】"))</f>
        <v>【77.67】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2">
      <c r="A7" s="28"/>
      <c r="B7" s="37">
        <v>2020</v>
      </c>
      <c r="C7" s="37">
        <v>103829</v>
      </c>
      <c r="D7" s="37">
        <v>47</v>
      </c>
      <c r="E7" s="37">
        <v>18</v>
      </c>
      <c r="F7" s="37">
        <v>0</v>
      </c>
      <c r="G7" s="37">
        <v>0</v>
      </c>
      <c r="H7" s="37" t="s">
        <v>98</v>
      </c>
      <c r="I7" s="37" t="s">
        <v>99</v>
      </c>
      <c r="J7" s="37" t="s">
        <v>100</v>
      </c>
      <c r="K7" s="37" t="s">
        <v>101</v>
      </c>
      <c r="L7" s="37" t="s">
        <v>102</v>
      </c>
      <c r="M7" s="37" t="s">
        <v>103</v>
      </c>
      <c r="N7" s="38" t="s">
        <v>104</v>
      </c>
      <c r="O7" s="38" t="s">
        <v>105</v>
      </c>
      <c r="P7" s="38">
        <v>79.290000000000006</v>
      </c>
      <c r="Q7" s="38">
        <v>100</v>
      </c>
      <c r="R7" s="38">
        <v>4000</v>
      </c>
      <c r="S7" s="38">
        <v>7007</v>
      </c>
      <c r="T7" s="38">
        <v>188.38</v>
      </c>
      <c r="U7" s="38">
        <v>37.200000000000003</v>
      </c>
      <c r="V7" s="38">
        <v>5487</v>
      </c>
      <c r="W7" s="38">
        <v>0.14000000000000001</v>
      </c>
      <c r="X7" s="38">
        <v>39192.86</v>
      </c>
      <c r="Y7" s="38">
        <v>91.18</v>
      </c>
      <c r="Z7" s="38">
        <v>95.23</v>
      </c>
      <c r="AA7" s="38">
        <v>83.44</v>
      </c>
      <c r="AB7" s="38">
        <v>86.57</v>
      </c>
      <c r="AC7" s="38">
        <v>87.58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632.92999999999995</v>
      </c>
      <c r="BG7" s="38">
        <v>628.27</v>
      </c>
      <c r="BH7" s="38">
        <v>549.45000000000005</v>
      </c>
      <c r="BI7" s="38">
        <v>476</v>
      </c>
      <c r="BJ7" s="38">
        <v>488.18</v>
      </c>
      <c r="BK7" s="38">
        <v>413.5</v>
      </c>
      <c r="BL7" s="38">
        <v>407.42</v>
      </c>
      <c r="BM7" s="38">
        <v>386.46</v>
      </c>
      <c r="BN7" s="38">
        <v>421.25</v>
      </c>
      <c r="BO7" s="38">
        <v>398.42</v>
      </c>
      <c r="BP7" s="38">
        <v>314.13</v>
      </c>
      <c r="BQ7" s="38">
        <v>77.790000000000006</v>
      </c>
      <c r="BR7" s="38">
        <v>77.92</v>
      </c>
      <c r="BS7" s="38">
        <v>77.39</v>
      </c>
      <c r="BT7" s="38">
        <v>79.430000000000007</v>
      </c>
      <c r="BU7" s="38">
        <v>80.45</v>
      </c>
      <c r="BV7" s="38">
        <v>55.84</v>
      </c>
      <c r="BW7" s="38">
        <v>57.08</v>
      </c>
      <c r="BX7" s="38">
        <v>55.85</v>
      </c>
      <c r="BY7" s="38">
        <v>53.23</v>
      </c>
      <c r="BZ7" s="38">
        <v>50.7</v>
      </c>
      <c r="CA7" s="38">
        <v>58.42</v>
      </c>
      <c r="CB7" s="38">
        <v>237.77</v>
      </c>
      <c r="CC7" s="38">
        <v>237.68</v>
      </c>
      <c r="CD7" s="38">
        <v>245.33</v>
      </c>
      <c r="CE7" s="38">
        <v>256.06</v>
      </c>
      <c r="CF7" s="38">
        <v>245.86</v>
      </c>
      <c r="CG7" s="38">
        <v>287.57</v>
      </c>
      <c r="CH7" s="38">
        <v>286.86</v>
      </c>
      <c r="CI7" s="38">
        <v>287.91000000000003</v>
      </c>
      <c r="CJ7" s="38">
        <v>283.3</v>
      </c>
      <c r="CK7" s="38">
        <v>289.81</v>
      </c>
      <c r="CL7" s="38">
        <v>282.27999999999997</v>
      </c>
      <c r="CM7" s="38">
        <v>59.03</v>
      </c>
      <c r="CN7" s="38">
        <v>57.77</v>
      </c>
      <c r="CO7" s="38">
        <v>56.7</v>
      </c>
      <c r="CP7" s="38">
        <v>56.99</v>
      </c>
      <c r="CQ7" s="38">
        <v>56.56</v>
      </c>
      <c r="CR7" s="38">
        <v>61.55</v>
      </c>
      <c r="CS7" s="38">
        <v>57.22</v>
      </c>
      <c r="CT7" s="38">
        <v>54.93</v>
      </c>
      <c r="CU7" s="38">
        <v>55.96</v>
      </c>
      <c r="CV7" s="38">
        <v>56.45</v>
      </c>
      <c r="CW7" s="38">
        <v>57.83</v>
      </c>
      <c r="CX7" s="38">
        <v>100</v>
      </c>
      <c r="CY7" s="38">
        <v>100</v>
      </c>
      <c r="CZ7" s="38">
        <v>24.57</v>
      </c>
      <c r="DA7" s="38">
        <v>26.47</v>
      </c>
      <c r="DB7" s="38">
        <v>30.05</v>
      </c>
      <c r="DC7" s="38">
        <v>67.489999999999995</v>
      </c>
      <c r="DD7" s="38">
        <v>67.290000000000006</v>
      </c>
      <c r="DE7" s="38">
        <v>65.569999999999993</v>
      </c>
      <c r="DF7" s="38">
        <v>60.12</v>
      </c>
      <c r="DG7" s="38">
        <v>54.99</v>
      </c>
      <c r="DH7" s="38">
        <v>77.67</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2">
      <c r="B11">
        <v>4</v>
      </c>
      <c r="C11">
        <v>3</v>
      </c>
      <c r="D11">
        <v>2</v>
      </c>
      <c r="E11">
        <v>1</v>
      </c>
      <c r="F11">
        <v>0</v>
      </c>
      <c r="G11" t="s">
        <v>111</v>
      </c>
    </row>
    <row r="12" spans="1:145" x14ac:dyDescent="0.2">
      <c r="B12">
        <v>1</v>
      </c>
      <c r="C12">
        <v>1</v>
      </c>
      <c r="D12">
        <v>1</v>
      </c>
      <c r="E12">
        <v>1</v>
      </c>
      <c r="F12">
        <v>2</v>
      </c>
      <c r="G12" t="s">
        <v>112</v>
      </c>
    </row>
    <row r="13" spans="1:145" x14ac:dyDescent="0.2">
      <c r="B13" t="s">
        <v>113</v>
      </c>
      <c r="C13" t="s">
        <v>113</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2022-01-23T05:36:58Z</cp:lastPrinted>
  <dcterms:created xsi:type="dcterms:W3CDTF">2021-12-03T08:09:40Z</dcterms:created>
  <dcterms:modified xsi:type="dcterms:W3CDTF">2022-02-07T23:51:00Z</dcterms:modified>
  <cp:category/>
</cp:coreProperties>
</file>