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21_長野原町\"/>
    </mc:Choice>
  </mc:AlternateContent>
  <xr:revisionPtr revIDLastSave="0" documentId="13_ncr:1_{8E607614-ADAF-498E-9942-4EE5096534EF}" xr6:coauthVersionLast="36" xr6:coauthVersionMax="36" xr10:uidLastSave="{00000000-0000-0000-0000-000000000000}"/>
  <workbookProtection workbookAlgorithmName="SHA-512" workbookHashValue="21KOMCarliv1jngtOMKeM4kYl/pseCAJgNfqS62DsmVB6SOI+vxjds8IfSFPOXZhlitRek1bY6W8hPfhOkujug==" workbookSaltValue="XQvigkSR/lewCju7u+psXg==" workbookSpinCount="100000" lockStructure="1"/>
  <bookViews>
    <workbookView xWindow="0" yWindow="0" windowWidth="23040" windowHeight="8604"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E86" i="4"/>
  <c r="AL10" i="4"/>
  <c r="AD10" i="4"/>
  <c r="AT8" i="4"/>
  <c r="AL8" i="4"/>
  <c r="P8" i="4"/>
  <c r="I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<sst xmlns="http://schemas.openxmlformats.org/spreadsheetml/2006/main" count="247" uniqueCount="119">
  <si>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</si>
  <si>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</si>
  <si>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</si>
  <si>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</si>
  <si>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</si>
  <si>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</si>
  <si>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</si>
  <si>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</si>
  <si>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</si>
  <si>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</si>
  <si>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</si>
  <si>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</si>
  <si>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</si>
  <si>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</si>
  <si>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</si>
  <si>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</si>
  <si>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</si>
  <si>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</si>
  <si>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</si>
  <si>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</si>
  <si>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</si>
  <si>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</si>
  <si>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</si>
  <si>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</si>
  <si>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</si>
  <si>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</si>
  <si>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</si>
  <si>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</si>
  <si>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</si>
  <si>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</si>
  <si>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</si>
  <si>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</si>
  <si>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</si>
  <si>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</si>
  <si>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</si>
  <si>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</si>
  <si>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</si>
  <si>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</si>
  <si>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</si>
  <si>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</si>
  <si>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</si>
  <si>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</si>
  <si>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</si>
  <si>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</si>
  <si>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</si>
  <si>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</si>
  <si>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</si>
  <si>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</si>
  <si>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</si>
  <si>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</si>
  <si>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</si>
  <si>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</si>
  <si>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</si>
  <si>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</si>
  <si>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</si>
  <si>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</si>
  <si>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</si>
  <si>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</si>
  <si>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</si>
  <si>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</si>
  <si>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</si>
  <si>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</si>
  <si>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</si>
  <si>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</si>
  <si>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</si>
  <si>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</si>
  <si>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</si>
  <si>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</si>
  <si>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</si>
  <si>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</si>
  <si>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</si>
  <si>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</si>
  <si>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</si>
  <si>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</si>
  <si>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</si>
  <si>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</si>
  <si>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</si>
  <si>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</si>
  <si>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</si>
  <si>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</si>
  <si>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</si>
  <si>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</si>
  <si>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</si>
  <si>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</si>
  <si>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</si>
  <si>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</si>
  <si>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</si>
  <si>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</si>
  <si>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</si>
  <si>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</si>
  <si>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</si>
  <si>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</si>
  <si>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</si>
  <si>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</si>
  <si>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</si>
  <si>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</si>
  <si>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</si>
  <si>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</si>
  <si>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</si>
  <si>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</si>
  <si>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</si>
  <si>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</si>
  <si>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</si>
  <si>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</si>
  <si>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</si>
  <si>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</si>
  <si>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</si>
  <si>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</si>
  <si>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</si>
  <si>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</si>
  <si>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</si>
  <si>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</si>
  <si>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</si>
  <si>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</si>
  <si>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</si>
  <si>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</si>
  <si>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費回収率が類似団体より低いため使用料金が適正ではないと考えられます。適正な維持管理を行い設備への負荷を軽減させ維持管理コストを抑えつつ将来も見据えた使用料金の検証が必要と考えます。今後は法適化に向けた課題等も含めて中長期的な経営計画策定が急務と考えます。</t>
    <phoneticPr fontId="4"/>
  </si>
  <si>
    <t>①収益的収支比率は98.73％となっており、使用料・前年度繰越金・一般会計からの繰入金で賄っています。　　　　　　　　　　　　　　　　　　　　④企業債残高はありませんが使用料で賄えない部分を一般会計からの繰入金で補填して事業を実施している状況です。　　　　　　　　　　　　　　　　　　　　　　　　　　　　　　　　　　　　⑤経費回収率⑥汚水処理原価が類似団体を下回っており、使用料金が適正であるか将来見込みも踏まえた検討が必要と思われます。　　　　　　　　　　　　　　　　　　⑦施設利用率は、類似平均より若干下回っている数値となっています。人口減少のため処理水量も減少していると思われます。　　　　　　　　　　　　　　　　　　　　⑧水洗化率は類似団体より高い数値となっています。</t>
    <phoneticPr fontId="4"/>
  </si>
  <si>
    <t>平成21年の供用開始後11年経過し、比較的新しい設備ですが、部品交換等軽微な修繕の発生が予想されます。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</si>
</sst>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7B-4E05-BF91-7A8ADFFC325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87B-4E05-BF91-7A8ADFFC325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50.98</c:v>
                </c:pt>
                <c:pt idx="1">
                  <c:v>52.94</c:v>
                </c:pt>
                <c:pt idx="2">
                  <c:v>50.98</c:v>
                </c:pt>
                <c:pt idx="3">
                  <c:v>50</c:v>
                </c:pt>
                <c:pt idx="4">
                  <c:v>53.92</c:v>
                </c:pt>
              </c:numCache>
            </c:numRef>
          </c:val>
          <c:extLst>
            <c:ext xmlns:c16="http://schemas.microsoft.com/office/drawing/2014/chart" uri="{C3380CC4-5D6E-409C-BE32-E72D297353CC}">
              <c16:uniqueId val="{00000000-225F-4907-AB4B-CD21252DF8B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225F-4907-AB4B-CD21252DF8B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661-4606-88E1-130C4AD1DE9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0661-4606-88E1-130C4AD1DE9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88.61</c:v>
                </c:pt>
                <c:pt idx="1">
                  <c:v>91.68</c:v>
                </c:pt>
                <c:pt idx="2">
                  <c:v>98.27</c:v>
                </c:pt>
                <c:pt idx="3">
                  <c:v>104.14</c:v>
                </c:pt>
                <c:pt idx="4">
                  <c:v>98.73</c:v>
                </c:pt>
              </c:numCache>
            </c:numRef>
          </c:val>
          <c:extLst>
            <c:ext xmlns:c16="http://schemas.microsoft.com/office/drawing/2014/chart" uri="{C3380CC4-5D6E-409C-BE32-E72D297353CC}">
              <c16:uniqueId val="{00000000-34ED-4897-A402-1C3947B5AFE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ED-4897-A402-1C3947B5AFE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F1-4ED4-AED0-29FF4773767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F1-4ED4-AED0-29FF4773767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76-442F-B266-6D69D783CAC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76-442F-B266-6D69D783CAC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83-4B10-ACF7-A272582961D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83-4B10-ACF7-A272582961D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BF-4924-BC40-7AB4CA119C6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BF-4924-BC40-7AB4CA119C6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88-4E21-8A9D-66BAB5E307B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2B88-4E21-8A9D-66BAB5E307B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49.45</c:v>
                </c:pt>
                <c:pt idx="1">
                  <c:v>47.4</c:v>
                </c:pt>
                <c:pt idx="2">
                  <c:v>49.52</c:v>
                </c:pt>
                <c:pt idx="3">
                  <c:v>47.78</c:v>
                </c:pt>
                <c:pt idx="4">
                  <c:v>50.14</c:v>
                </c:pt>
              </c:numCache>
            </c:numRef>
          </c:val>
          <c:extLst>
            <c:ext xmlns:c16="http://schemas.microsoft.com/office/drawing/2014/chart" uri="{C3380CC4-5D6E-409C-BE32-E72D297353CC}">
              <c16:uniqueId val="{00000000-C11B-483D-A86B-416E650C3E2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C11B-483D-A86B-416E650C3E2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238.03</c:v>
                </c:pt>
                <c:pt idx="1">
                  <c:v>253.53</c:v>
                </c:pt>
                <c:pt idx="2">
                  <c:v>239.05</c:v>
                </c:pt>
                <c:pt idx="3">
                  <c:v>250.78</c:v>
                </c:pt>
                <c:pt idx="4">
                  <c:v>243.88</c:v>
                </c:pt>
              </c:numCache>
            </c:numRef>
          </c:val>
          <c:extLst>
            <c:ext xmlns:c16="http://schemas.microsoft.com/office/drawing/2014/chart" uri="{C3380CC4-5D6E-409C-BE32-E72D297353CC}">
              <c16:uniqueId val="{00000000-9FBC-4533-819F-99B8E2DB886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9FBC-4533-819F-99B8E2DB886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長野原町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5425</v>
      </c>
      <c r="AM8" s="51"/>
      <c r="AN8" s="51"/>
      <c r="AO8" s="51"/>
      <c r="AP8" s="51"/>
      <c r="AQ8" s="51"/>
      <c r="AR8" s="51"/>
      <c r="AS8" s="51"/>
      <c r="AT8" s="46">
        <f>データ!T6</f>
        <v>133.85</v>
      </c>
      <c r="AU8" s="46"/>
      <c r="AV8" s="46"/>
      <c r="AW8" s="46"/>
      <c r="AX8" s="46"/>
      <c r="AY8" s="46"/>
      <c r="AZ8" s="46"/>
      <c r="BA8" s="46"/>
      <c r="BB8" s="46">
        <f>データ!U6</f>
        <v>40.53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3.4</v>
      </c>
      <c r="Q10" s="46"/>
      <c r="R10" s="46"/>
      <c r="S10" s="46"/>
      <c r="T10" s="46"/>
      <c r="U10" s="46"/>
      <c r="V10" s="46"/>
      <c r="W10" s="46">
        <f>データ!Q6</f>
        <v>100</v>
      </c>
      <c r="X10" s="46"/>
      <c r="Y10" s="46"/>
      <c r="Z10" s="46"/>
      <c r="AA10" s="46"/>
      <c r="AB10" s="46"/>
      <c r="AC10" s="46"/>
      <c r="AD10" s="51">
        <f>データ!R6</f>
        <v>2200</v>
      </c>
      <c r="AE10" s="51"/>
      <c r="AF10" s="51"/>
      <c r="AG10" s="51"/>
      <c r="AH10" s="51"/>
      <c r="AI10" s="51"/>
      <c r="AJ10" s="51"/>
      <c r="AK10" s="2"/>
      <c r="AL10" s="51">
        <f>データ!V6</f>
        <v>182</v>
      </c>
      <c r="AM10" s="51"/>
      <c r="AN10" s="51"/>
      <c r="AO10" s="51"/>
      <c r="AP10" s="51"/>
      <c r="AQ10" s="51"/>
      <c r="AR10" s="51"/>
      <c r="AS10" s="51"/>
      <c r="AT10" s="46">
        <f>データ!W6</f>
        <v>117.5</v>
      </c>
      <c r="AU10" s="46"/>
      <c r="AV10" s="46"/>
      <c r="AW10" s="46"/>
      <c r="AX10" s="46"/>
      <c r="AY10" s="46"/>
      <c r="AZ10" s="46"/>
      <c r="BA10" s="46"/>
      <c r="BB10" s="46">
        <f>データ!X6</f>
        <v>1.55</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2">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118</v>
      </c>
      <c r="BM47" s="70"/>
      <c r="BN47" s="70"/>
      <c r="BO47" s="70"/>
      <c r="BP47" s="70"/>
      <c r="BQ47" s="70"/>
      <c r="BR47" s="70"/>
      <c r="BS47" s="70"/>
      <c r="BT47" s="70"/>
      <c r="BU47" s="70"/>
      <c r="BV47" s="70"/>
      <c r="BW47" s="70"/>
      <c r="BX47" s="70"/>
      <c r="BY47" s="70"/>
      <c r="BZ47" s="7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9"/>
      <c r="BM56" s="70"/>
      <c r="BN56" s="70"/>
      <c r="BO56" s="70"/>
      <c r="BP56" s="70"/>
      <c r="BQ56" s="70"/>
      <c r="BR56" s="70"/>
      <c r="BS56" s="70"/>
      <c r="BT56" s="70"/>
      <c r="BU56" s="70"/>
      <c r="BV56" s="70"/>
      <c r="BW56" s="70"/>
      <c r="BX56" s="70"/>
      <c r="BY56" s="70"/>
      <c r="BZ56" s="71"/>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9"/>
      <c r="BM57" s="70"/>
      <c r="BN57" s="70"/>
      <c r="BO57" s="70"/>
      <c r="BP57" s="70"/>
      <c r="BQ57" s="70"/>
      <c r="BR57" s="70"/>
      <c r="BS57" s="70"/>
      <c r="BT57" s="70"/>
      <c r="BU57" s="70"/>
      <c r="BV57" s="70"/>
      <c r="BW57" s="70"/>
      <c r="BX57" s="70"/>
      <c r="BY57" s="70"/>
      <c r="BZ57" s="71"/>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9"/>
      <c r="BM58" s="70"/>
      <c r="BN58" s="70"/>
      <c r="BO58" s="70"/>
      <c r="BP58" s="70"/>
      <c r="BQ58" s="70"/>
      <c r="BR58" s="70"/>
      <c r="BS58" s="70"/>
      <c r="BT58" s="70"/>
      <c r="BU58" s="70"/>
      <c r="BV58" s="70"/>
      <c r="BW58" s="70"/>
      <c r="BX58" s="70"/>
      <c r="BY58" s="70"/>
      <c r="BZ58" s="7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116</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6XlkluJxwJZZvw+5PpN/WEt6WVKGanbVW3qnMxtKlxGdxSEv7AIC/3P9I4bNXEeAk3HJ3+mGni8zw28aJAypXw==" saltValue="kH8H5eG0ZLWkEhPt996fQ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104248</v>
      </c>
      <c r="D6" s="33">
        <f t="shared" si="3"/>
        <v>47</v>
      </c>
      <c r="E6" s="33">
        <f t="shared" si="3"/>
        <v>18</v>
      </c>
      <c r="F6" s="33">
        <f t="shared" si="3"/>
        <v>0</v>
      </c>
      <c r="G6" s="33">
        <f t="shared" si="3"/>
        <v>0</v>
      </c>
      <c r="H6" s="33" t="str">
        <f t="shared" si="3"/>
        <v>群馬県　長野原町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3.4</v>
      </c>
      <c r="Q6" s="34">
        <f t="shared" si="3"/>
        <v>100</v>
      </c>
      <c r="R6" s="34">
        <f t="shared" si="3"/>
        <v>2200</v>
      </c>
      <c r="S6" s="34">
        <f t="shared" si="3"/>
        <v>5425</v>
      </c>
      <c r="T6" s="34">
        <f t="shared" si="3"/>
        <v>133.85</v>
      </c>
      <c r="U6" s="34">
        <f t="shared" si="3"/>
        <v>40.53</v>
      </c>
      <c r="V6" s="34">
        <f t="shared" si="3"/>
        <v>182</v>
      </c>
      <c r="W6" s="34">
        <f t="shared" si="3"/>
        <v>117.5</v>
      </c>
      <c r="X6" s="34">
        <f t="shared" si="3"/>
        <v>1.55</v>
      </c>
      <c r="Y6" s="35">
        <f>IF(Y7="",NA(),Y7)</f>
        <v>88.61</v>
      </c>
      <c r="Z6" s="35">
        <f t="shared" ref="Z6:AH6" si="4">IF(Z7="",NA(),Z7)</f>
        <v>91.68</v>
      </c>
      <c r="AA6" s="35">
        <f t="shared" si="4"/>
        <v>98.27</v>
      </c>
      <c r="AB6" s="35">
        <f t="shared" si="4"/>
        <v>104.14</v>
      </c>
      <c r="AC6" s="35">
        <f t="shared" si="4"/>
        <v>98.73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413.5</v>
      </c>
      <c r="BL6" s="35">
        <f t="shared" si="7"/>
        <v>407.42</v>
      </c>
      <c r="BM6" s="35">
        <f t="shared" si="7"/>
        <v>386.46</v>
      </c>
      <c r="BN6" s="35">
        <f t="shared" si="7"/>
        <v>421.25</v>
      </c>
      <c r="BO6" s="35">
        <f t="shared" si="7"/>
        <v>398.42</v>
      </c>
      <c r="BP6" s="34" t="str">
        <f>IF(BP7="","",IF(BP7="-","【-】","【"&amp;SUBSTITUTE(TEXT(BP7,"#,##0.00"),"-","△")&amp;"】"))</f>
        <v>【314.13】</v>
      </c>
      <c r="BQ6" s="35">
        <f>IF(BQ7="",NA(),BQ7)</f>
        <v>49.45</v>
      </c>
      <c r="BR6" s="35">
        <f t="shared" ref="BR6:BZ6" si="8">IF(BR7="",NA(),BR7)</f>
        <v>47.4</v>
      </c>
      <c r="BS6" s="35">
        <f t="shared" si="8"/>
        <v>49.52</v>
      </c>
      <c r="BT6" s="35">
        <f t="shared" si="8"/>
        <v>47.78</v>
      </c>
      <c r="BU6" s="35">
        <f t="shared" si="8"/>
        <v>50.14</v>
      </c>
      <c r="BV6" s="35">
        <f t="shared" si="8"/>
        <v>55.84</v>
      </c>
      <c r="BW6" s="35">
        <f t="shared" si="8"/>
        <v>57.08</v>
      </c>
      <c r="BX6" s="35">
        <f t="shared" si="8"/>
        <v>55.85</v>
      </c>
      <c r="BY6" s="35">
        <f t="shared" si="8"/>
        <v>53.23</v>
      </c>
      <c r="BZ6" s="35">
        <f t="shared" si="8"/>
        <v>50.7</v>
      </c>
      <c r="CA6" s="34" t="str">
        <f>IF(CA7="","",IF(CA7="-","【-】","【"&amp;SUBSTITUTE(TEXT(CA7,"#,##0.00"),"-","△")&amp;"】"))</f>
        <v>【58.42】</v>
      </c>
      <c r="CB6" s="35">
        <f>IF(CB7="",NA(),CB7)</f>
        <v>238.03</v>
      </c>
      <c r="CC6" s="35">
        <f t="shared" ref="CC6:CK6" si="9">IF(CC7="",NA(),CC7)</f>
        <v>253.53</v>
      </c>
      <c r="CD6" s="35">
        <f t="shared" si="9"/>
        <v>239.05</v>
      </c>
      <c r="CE6" s="35">
        <f t="shared" si="9"/>
        <v>250.78</v>
      </c>
      <c r="CF6" s="35">
        <f t="shared" si="9"/>
        <v>243.88</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50.98</v>
      </c>
      <c r="CN6" s="35">
        <f t="shared" ref="CN6:CV6" si="10">IF(CN7="",NA(),CN7)</f>
        <v>52.94</v>
      </c>
      <c r="CO6" s="35">
        <f t="shared" si="10"/>
        <v>50.98</v>
      </c>
      <c r="CP6" s="35">
        <f t="shared" si="10"/>
        <v>50</v>
      </c>
      <c r="CQ6" s="35">
        <f t="shared" si="10"/>
        <v>53.92</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2020</v>
      </c>
      <c r="C7" s="37">
        <v>104248</v>
      </c>
      <c r="D7" s="37">
        <v>47</v>
      </c>
      <c r="E7" s="37">
        <v>18</v>
      </c>
      <c r="F7" s="37">
        <v>0</v>
      </c>
      <c r="G7" s="37">
        <v>0</v>
      </c>
      <c r="H7" s="37" t="s">
        <v>98</v>
      </c>
      <c r="I7" s="37" t="s">
        <v>99</v>
      </c>
      <c r="J7" s="37" t="s">
        <v>100</v>
      </c>
      <c r="K7" s="37" t="s">
        <v>101</v>
      </c>
      <c r="L7" s="37" t="s">
        <v>102</v>
      </c>
      <c r="M7" s="37" t="s">
        <v>103</v>
      </c>
      <c r="N7" s="38" t="s">
        <v>104</v>
      </c>
      <c r="O7" s="38" t="s">
        <v>105</v>
      </c>
      <c r="P7" s="38">
        <v>3.4</v>
      </c>
      <c r="Q7" s="38">
        <v>100</v>
      </c>
      <c r="R7" s="38">
        <v>2200</v>
      </c>
      <c r="S7" s="38">
        <v>5425</v>
      </c>
      <c r="T7" s="38">
        <v>133.85</v>
      </c>
      <c r="U7" s="38">
        <v>40.53</v>
      </c>
      <c r="V7" s="38">
        <v>182</v>
      </c>
      <c r="W7" s="38">
        <v>117.5</v>
      </c>
      <c r="X7" s="38">
        <v>1.55</v>
      </c>
      <c r="Y7" s="38">
        <v>88.61</v>
      </c>
      <c r="Z7" s="38">
        <v>91.68</v>
      </c>
      <c r="AA7" s="38">
        <v>98.27</v>
      </c>
      <c r="AB7" s="38">
        <v>104.14</v>
      </c>
      <c r="AC7" s="38">
        <v>98.73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413.5</v>
      </c>
      <c r="BL7" s="38">
        <v>407.42</v>
      </c>
      <c r="BM7" s="38">
        <v>386.46</v>
      </c>
      <c r="BN7" s="38">
        <v>421.25</v>
      </c>
      <c r="BO7" s="38">
        <v>398.42</v>
      </c>
      <c r="BP7" s="38">
        <v>314.13</v>
      </c>
      <c r="BQ7" s="38">
        <v>49.45</v>
      </c>
      <c r="BR7" s="38">
        <v>47.4</v>
      </c>
      <c r="BS7" s="38">
        <v>49.52</v>
      </c>
      <c r="BT7" s="38">
        <v>47.78</v>
      </c>
      <c r="BU7" s="38">
        <v>50.14</v>
      </c>
      <c r="BV7" s="38">
        <v>55.84</v>
      </c>
      <c r="BW7" s="38">
        <v>57.08</v>
      </c>
      <c r="BX7" s="38">
        <v>55.85</v>
      </c>
      <c r="BY7" s="38">
        <v>53.23</v>
      </c>
      <c r="BZ7" s="38">
        <v>50.7</v>
      </c>
      <c r="CA7" s="38">
        <v>58.42</v>
      </c>
      <c r="CB7" s="38">
        <v>238.03</v>
      </c>
      <c r="CC7" s="38">
        <v>253.53</v>
      </c>
      <c r="CD7" s="38">
        <v>239.05</v>
      </c>
      <c r="CE7" s="38">
        <v>250.78</v>
      </c>
      <c r="CF7" s="38">
        <v>243.88</v>
      </c>
      <c r="CG7" s="38">
        <v>287.57</v>
      </c>
      <c r="CH7" s="38">
        <v>286.86</v>
      </c>
      <c r="CI7" s="38">
        <v>287.91000000000003</v>
      </c>
      <c r="CJ7" s="38">
        <v>283.3</v>
      </c>
      <c r="CK7" s="38">
        <v>289.81</v>
      </c>
      <c r="CL7" s="38">
        <v>282.27999999999997</v>
      </c>
      <c r="CM7" s="38">
        <v>50.98</v>
      </c>
      <c r="CN7" s="38">
        <v>52.94</v>
      </c>
      <c r="CO7" s="38">
        <v>50.98</v>
      </c>
      <c r="CP7" s="38">
        <v>50</v>
      </c>
      <c r="CQ7" s="38">
        <v>53.92</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2022-02-16T04:29:58Z</cp:lastPrinted>
  <dcterms:created xsi:type="dcterms:W3CDTF">2021-12-03T08:09:45Z</dcterms:created>
  <dcterms:modified xsi:type="dcterms:W3CDTF">2022-02-16T04:31:02Z</dcterms:modified>
  <cp:category/>
</cp:coreProperties>
</file>