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2_嬬恋村\"/>
    </mc:Choice>
  </mc:AlternateContent>
  <xr:revisionPtr revIDLastSave="0" documentId="13_ncr:1_{36EFC6AE-A705-4D42-BF92-FAFA05726DD3}" xr6:coauthVersionLast="36" xr6:coauthVersionMax="36" xr10:uidLastSave="{00000000-0000-0000-0000-000000000000}"/>
  <workbookProtection workbookAlgorithmName="SHA-512" workbookHashValue="70Wd2MPb2svnrt2O5DosnDxAFHMScsweu9U/1qt35bsWIj/FbkGItiF4OL4zmGctcRNTh6FW6myrIi95SNuFwQ==" workbookSaltValue="7qYOqLiDOueha+uroGga2g==" workbookSpinCount="100000" lockStructure="1"/>
  <bookViews>
    <workbookView xWindow="0" yWindow="0" windowWidth="23040" windowHeight="860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W10" i="4" s="1"/>
  <c r="P6" i="5"/>
  <c r="P10" i="4" s="1"/>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B10" i="4"/>
  <c r="BB8" i="4"/>
  <c r="AD8" i="4"/>
  <c r="W8" i="4"/>
  <c r="P8" i="4"/>
  <c r="I8" i="4"/>
  <c r="B8" i="4"/>
  <c r="B6"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<sst xmlns="http://schemas.openxmlformats.org/spreadsheetml/2006/main" count="247" uniqueCount="121">
  <si>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</si>
  <si>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</si>
  <si>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</si>
  <si>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</si>
  <si>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</si>
  <si>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</si>
  <si>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</si>
  <si>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</si>
  <si>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</si>
  <si>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</si>
  <si>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</si>
  <si>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</si>
  <si>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</si>
  <si>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</si>
  <si>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</si>
  <si>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</si>
  <si>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</si>
  <si>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</si>
  <si>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</si>
  <si>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</si>
  <si>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</si>
  <si>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</si>
  <si>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</si>
  <si>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</si>
  <si>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</si>
  <si>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</si>
  <si>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</si>
  <si>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</si>
  <si>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</si>
  <si>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</si>
  <si>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</si>
  <si>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</si>
  <si>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</si>
  <si>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</si>
  <si>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</si>
  <si>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</si>
  <si>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</si>
  <si>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</si>
  <si>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</si>
  <si>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</si>
  <si>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</si>
  <si>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</si>
  <si>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</si>
  <si>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</si>
  <si>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</si>
  <si>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</si>
  <si>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</si>
  <si>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</si>
  <si>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</si>
  <si>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</si>
  <si>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</si>
  <si>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</si>
  <si>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</si>
  <si>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</si>
  <si>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</si>
  <si>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</si>
  <si>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</si>
  <si>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</si>
  <si>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</si>
  <si>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</si>
  <si>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</si>
  <si>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</si>
  <si>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</si>
  <si>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</si>
  <si>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</si>
  <si>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</si>
  <si>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</si>
  <si>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</si>
  <si>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</si>
  <si>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</si>
  <si>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</si>
  <si>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</si>
  <si>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</si>
  <si>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</si>
  <si>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</si>
  <si>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</si>
  <si>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</si>
  <si>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</si>
  <si>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</si>
  <si>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</si>
  <si>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</si>
  <si>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</si>
  <si>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</si>
  <si>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</si>
  <si>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</si>
  <si>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</si>
  <si>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</si>
  <si>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</si>
  <si>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</si>
  <si>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</si>
  <si>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</si>
  <si>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</si>
  <si>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</si>
  <si>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</si>
  <si>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</si>
  <si>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</si>
  <si>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</si>
  <si>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</si>
  <si>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</si>
  <si>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</si>
  <si>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</si>
  <si>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</si>
  <si>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</si>
  <si>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</si>
  <si>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</si>
  <si>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</si>
  <si>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</si>
  <si>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</si>
  <si>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</si>
  <si>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</si>
  <si>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</si>
  <si>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</si>
  <si>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</si>
  <si>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</si>
  <si>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</si>
  <si>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</si>
  <si>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</si>
  <si>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</si>
  <si>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（１）各指標の分析
①横ばい傾向で推移しているが、更なる経費削減に努める。
④平均値よりも低い水準で推移していることから、投資規模は適切と思われる。
⑤平均値よりも高い水準で推移しているが、施設老朽化に伴う今後の投資を見据え一層の経費削減に努める。
⑥平均値よりも低い水準で推移し前年よりも低下しているが、個々の浄化槽の状況を把握し、より効率的な施設管理が必要である。
⑦平均値とほぼ同等の水準ではあるが、低率状態が続いている。主な要因としては、建築基準法に則った施設規模決定の影響で実際の使用水量と施設規模の乖離が生じた事によるものと推測される。
⑧合併浄化槽の整備を前提としているため、水洗化率は100％となっている。</t>
    <rPh sb="11" eb="12">
      <t>ヨコ</t>
    </rPh>
    <rPh sb="14" eb="16">
      <t>ケイコウ</t>
    </rPh>
    <rPh sb="17" eb="19">
      <t>スイイ</t>
    </rPh>
    <rPh sb="140" eb="142">
      <t>ゼンネン</t>
    </rPh>
    <rPh sb="145" eb="147">
      <t>テイカ</t>
    </rPh>
    <rPh sb="153" eb="155">
      <t>ココ</t>
    </rPh>
    <rPh sb="156" eb="159">
      <t>ジョウカソウ</t>
    </rPh>
    <rPh sb="160" eb="162">
      <t>ジョウキョウ</t>
    </rPh>
    <rPh sb="163" eb="165">
      <t>ハアク</t>
    </rPh>
    <rPh sb="169" eb="172">
      <t>コウリツテキ</t>
    </rPh>
    <rPh sb="173" eb="175">
      <t>シセツ</t>
    </rPh>
    <rPh sb="175" eb="177">
      <t>カンリ</t>
    </rPh>
    <rPh sb="178" eb="180">
      <t>ヒツヨウ</t>
    </rPh>
    <phoneticPr fontId="4"/>
  </si>
  <si>
    <t>　老朽化によるブロワーの修繕件数の増加に加え、設置後15年以上経過した浄化槽本体の修繕件数が増加傾向にある。浄化槽本体の場合、ブロワーよりもコスト高となるため、維持管理コスト軽減のための検討が必要となる。</t>
    <phoneticPr fontId="4"/>
  </si>
  <si>
    <t>　今後人口減少傾向もあり、料金収入は横這いか右肩下がりになると予想される。経費削減により、回収率の向上に努める。</t>
    <rPh sb="3" eb="5">
      <t>ジンコウ</t>
    </rPh>
    <rPh sb="5" eb="7">
      <t>ゲンショウ</t>
    </rPh>
    <rPh sb="7" eb="9">
      <t>ケイコウ</t>
    </rPh>
    <rPh sb="37" eb="39">
      <t>ケイヒ</t>
    </rPh>
    <rPh sb="39" eb="41">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</si>
</sst>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9F-44FB-B7FA-FD3AA12F2A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09F-44FB-B7FA-FD3AA12F2A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56.67</c:v>
                </c:pt>
                <c:pt idx="1">
                  <c:v>54.44</c:v>
                </c:pt>
                <c:pt idx="2">
                  <c:v>54.44</c:v>
                </c:pt>
                <c:pt idx="3">
                  <c:v>50</c:v>
                </c:pt>
                <c:pt idx="4">
                  <c:v>50</c:v>
                </c:pt>
              </c:numCache>
            </c:numRef>
          </c:val>
          <c:extLst>
            <c:ext xmlns:c16="http://schemas.microsoft.com/office/drawing/2014/chart" uri="{C3380CC4-5D6E-409C-BE32-E72D297353CC}">
              <c16:uniqueId val="{00000000-A455-43B8-A235-5621C834F7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A455-43B8-A235-5621C834F7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FEC-4136-9E0F-0B3A009D72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1FEC-4136-9E0F-0B3A009D72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91.77</c:v>
                </c:pt>
                <c:pt idx="1">
                  <c:v>88.63</c:v>
                </c:pt>
                <c:pt idx="2">
                  <c:v>90.49</c:v>
                </c:pt>
                <c:pt idx="3">
                  <c:v>90.94</c:v>
                </c:pt>
                <c:pt idx="4">
                  <c:v>90.72</c:v>
                </c:pt>
              </c:numCache>
            </c:numRef>
          </c:val>
          <c:extLst>
            <c:ext xmlns:c16="http://schemas.microsoft.com/office/drawing/2014/chart" uri="{C3380CC4-5D6E-409C-BE32-E72D297353CC}">
              <c16:uniqueId val="{00000000-D926-4AFB-A3E0-C25E320925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26-4AFB-A3E0-C25E320925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C7-4149-9843-9CD330080D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7-4149-9843-9CD330080D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47-46AC-815D-5241A12557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47-46AC-815D-5241A12557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E2-4524-9A10-C3043B2C32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E2-4524-9A10-C3043B2C32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91-4266-98B6-D4C38B7666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91-4266-98B6-D4C38B7666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28.63</c:v>
                </c:pt>
                <c:pt idx="1">
                  <c:v>46.86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D8-43A5-8387-09140299C4F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36D8-43A5-8387-09140299C4F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70.069999999999993</c:v>
                </c:pt>
                <c:pt idx="1">
                  <c:v>99.5</c:v>
                </c:pt>
                <c:pt idx="2">
                  <c:v>94.69</c:v>
                </c:pt>
                <c:pt idx="3">
                  <c:v>78.760000000000005</c:v>
                </c:pt>
                <c:pt idx="4">
                  <c:v>98.5</c:v>
                </c:pt>
              </c:numCache>
            </c:numRef>
          </c:val>
          <c:extLst>
            <c:ext xmlns:c16="http://schemas.microsoft.com/office/drawing/2014/chart" uri="{C3380CC4-5D6E-409C-BE32-E72D297353CC}">
              <c16:uniqueId val="{00000000-6484-4905-B3D6-4707045FF2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6484-4905-B3D6-4707045FF2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242.28</c:v>
                </c:pt>
                <c:pt idx="1">
                  <c:v>179.42</c:v>
                </c:pt>
                <c:pt idx="2">
                  <c:v>185.64</c:v>
                </c:pt>
                <c:pt idx="3">
                  <c:v>222.41</c:v>
                </c:pt>
                <c:pt idx="4">
                  <c:v>177.89</c:v>
                </c:pt>
              </c:numCache>
            </c:numRef>
          </c:val>
          <c:extLst>
            <c:ext xmlns:c16="http://schemas.microsoft.com/office/drawing/2014/chart" uri="{C3380CC4-5D6E-409C-BE32-E72D297353CC}">
              <c16:uniqueId val="{00000000-253B-4C0E-974D-5B5B47F2DE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253B-4C0E-974D-5B5B47F2DE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嬬恋村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9418</v>
      </c>
      <c r="AM8" s="51"/>
      <c r="AN8" s="51"/>
      <c r="AO8" s="51"/>
      <c r="AP8" s="51"/>
      <c r="AQ8" s="51"/>
      <c r="AR8" s="51"/>
      <c r="AS8" s="51"/>
      <c r="AT8" s="46">
        <f>データ!T6</f>
        <v>337.58</v>
      </c>
      <c r="AU8" s="46"/>
      <c r="AV8" s="46"/>
      <c r="AW8" s="46"/>
      <c r="AX8" s="46"/>
      <c r="AY8" s="46"/>
      <c r="AZ8" s="46"/>
      <c r="BA8" s="46"/>
      <c r="BB8" s="46">
        <f>データ!U6</f>
        <v>27.9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1.9</v>
      </c>
      <c r="Q10" s="46"/>
      <c r="R10" s="46"/>
      <c r="S10" s="46"/>
      <c r="T10" s="46"/>
      <c r="U10" s="46"/>
      <c r="V10" s="46"/>
      <c r="W10" s="46">
        <f>データ!Q6</f>
        <v>100</v>
      </c>
      <c r="X10" s="46"/>
      <c r="Y10" s="46"/>
      <c r="Z10" s="46"/>
      <c r="AA10" s="46"/>
      <c r="AB10" s="46"/>
      <c r="AC10" s="46"/>
      <c r="AD10" s="51">
        <f>データ!R6</f>
        <v>4403</v>
      </c>
      <c r="AE10" s="51"/>
      <c r="AF10" s="51"/>
      <c r="AG10" s="51"/>
      <c r="AH10" s="51"/>
      <c r="AI10" s="51"/>
      <c r="AJ10" s="51"/>
      <c r="AK10" s="2"/>
      <c r="AL10" s="51">
        <f>データ!V6</f>
        <v>179</v>
      </c>
      <c r="AM10" s="51"/>
      <c r="AN10" s="51"/>
      <c r="AO10" s="51"/>
      <c r="AP10" s="51"/>
      <c r="AQ10" s="51"/>
      <c r="AR10" s="51"/>
      <c r="AS10" s="51"/>
      <c r="AT10" s="46">
        <f>データ!W6</f>
        <v>0.05</v>
      </c>
      <c r="AU10" s="46"/>
      <c r="AV10" s="46"/>
      <c r="AW10" s="46"/>
      <c r="AX10" s="46"/>
      <c r="AY10" s="46"/>
      <c r="AZ10" s="46"/>
      <c r="BA10" s="46"/>
      <c r="BB10" s="46">
        <f>データ!X6</f>
        <v>3580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45</v>
      </c>
      <c r="O86" s="26" t="str">
        <f>データ!EO6</f>
        <v>【-】</v>
      </c>
    </row>
  </sheetData>
  <sheetProtection algorithmName="SHA-512" hashValue="hO1Ri/EXdAOnTSpsqr7Zj+ApgXbSI6gCCe6l//Z96Furm2O63TYGhoDkQcHLAilZ4iKTLDY5NbFlsnBJQlPVhQ==" saltValue="aY/FPZ7kJN4SowGJSS8A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2020</v>
      </c>
      <c r="C6" s="33">
        <f t="shared" ref="C6:X6" si="3">C7</f>
        <v>104256</v>
      </c>
      <c r="D6" s="33">
        <f t="shared" si="3"/>
        <v>47</v>
      </c>
      <c r="E6" s="33">
        <f t="shared" si="3"/>
        <v>18</v>
      </c>
      <c r="F6" s="33">
        <f t="shared" si="3"/>
        <v>1</v>
      </c>
      <c r="G6" s="33">
        <f t="shared" si="3"/>
        <v>0</v>
      </c>
      <c r="H6" s="33" t="str">
        <f t="shared" si="3"/>
        <v>群馬県　嬬恋村</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1.9</v>
      </c>
      <c r="Q6" s="34">
        <f t="shared" si="3"/>
        <v>100</v>
      </c>
      <c r="R6" s="34">
        <f t="shared" si="3"/>
        <v>4403</v>
      </c>
      <c r="S6" s="34">
        <f t="shared" si="3"/>
        <v>9418</v>
      </c>
      <c r="T6" s="34">
        <f t="shared" si="3"/>
        <v>337.58</v>
      </c>
      <c r="U6" s="34">
        <f t="shared" si="3"/>
        <v>27.9</v>
      </c>
      <c r="V6" s="34">
        <f t="shared" si="3"/>
        <v>179</v>
      </c>
      <c r="W6" s="34">
        <f t="shared" si="3"/>
        <v>0.05</v>
      </c>
      <c r="X6" s="34">
        <f t="shared" si="3"/>
        <v>3580</v>
      </c>
      <c r="Y6" s="35">
        <f>IF(Y7="",NA(),Y7)</f>
        <v>91.77</v>
      </c>
      <c r="Z6" s="35">
        <f t="shared" ref="Z6:AH6" si="4">IF(Z7="",NA(),Z7)</f>
        <v>88.63</v>
      </c>
      <c r="AA6" s="35">
        <f t="shared" si="4"/>
        <v>90.49</v>
      </c>
      <c r="AB6" s="35">
        <f t="shared" si="4"/>
        <v>90.94</v>
      </c>
      <c r="AC6" s="35">
        <f t="shared" si="4"/>
        <v>90.72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28.63</v>
      </c>
      <c r="BG6" s="35">
        <f t="shared" ref="BG6:BO6" si="7">IF(BG7="",NA(),BG7)</f>
        <v>46.86</v>
      </c>
      <c r="BH6" s="34">
        <f t="shared" si="7"/>
        <v>0</v>
      </c>
      <c r="BI6" s="34">
        <f t="shared" si="7"/>
        <v>0</v>
      </c>
      <c r="BJ6" s="34">
        <f t="shared" si="7"/>
        <v>0</v>
      </c>
      <c r="BK6" s="35">
        <f t="shared" si="7"/>
        <v>566.35</v>
      </c>
      <c r="BL6" s="35">
        <f t="shared" si="7"/>
        <v>888.8</v>
      </c>
      <c r="BM6" s="35">
        <f t="shared" si="7"/>
        <v>855.65</v>
      </c>
      <c r="BN6" s="35">
        <f t="shared" si="7"/>
        <v>862.99</v>
      </c>
      <c r="BO6" s="35">
        <f t="shared" si="7"/>
        <v>782.91</v>
      </c>
      <c r="BP6" s="34" t="str">
        <f>IF(BP7="","",IF(BP7="-","【-】","【"&amp;SUBSTITUTE(TEXT(BP7,"#,##0.00"),"-","△")&amp;"】"))</f>
        <v>【780.89】</v>
      </c>
      <c r="BQ6" s="35">
        <f>IF(BQ7="",NA(),BQ7)</f>
        <v>70.069999999999993</v>
      </c>
      <c r="BR6" s="35">
        <f t="shared" ref="BR6:BZ6" si="8">IF(BR7="",NA(),BR7)</f>
        <v>99.5</v>
      </c>
      <c r="BS6" s="35">
        <f t="shared" si="8"/>
        <v>94.69</v>
      </c>
      <c r="BT6" s="35">
        <f t="shared" si="8"/>
        <v>78.760000000000005</v>
      </c>
      <c r="BU6" s="35">
        <f t="shared" si="8"/>
        <v>98.5</v>
      </c>
      <c r="BV6" s="35">
        <f t="shared" si="8"/>
        <v>52.27</v>
      </c>
      <c r="BW6" s="35">
        <f t="shared" si="8"/>
        <v>52.55</v>
      </c>
      <c r="BX6" s="35">
        <f t="shared" si="8"/>
        <v>52.23</v>
      </c>
      <c r="BY6" s="35">
        <f t="shared" si="8"/>
        <v>50.06</v>
      </c>
      <c r="BZ6" s="35">
        <f t="shared" si="8"/>
        <v>49.38</v>
      </c>
      <c r="CA6" s="34" t="str">
        <f>IF(CA7="","",IF(CA7="-","【-】","【"&amp;SUBSTITUTE(TEXT(CA7,"#,##0.00"),"-","△")&amp;"】"))</f>
        <v>【48.58】</v>
      </c>
      <c r="CB6" s="35">
        <f>IF(CB7="",NA(),CB7)</f>
        <v>242.28</v>
      </c>
      <c r="CC6" s="35">
        <f t="shared" ref="CC6:CK6" si="9">IF(CC7="",NA(),CC7)</f>
        <v>179.42</v>
      </c>
      <c r="CD6" s="35">
        <f t="shared" si="9"/>
        <v>185.64</v>
      </c>
      <c r="CE6" s="35">
        <f t="shared" si="9"/>
        <v>222.41</v>
      </c>
      <c r="CF6" s="35">
        <f t="shared" si="9"/>
        <v>177.89</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56.67</v>
      </c>
      <c r="CN6" s="35">
        <f t="shared" ref="CN6:CV6" si="10">IF(CN7="",NA(),CN7)</f>
        <v>54.44</v>
      </c>
      <c r="CO6" s="35">
        <f t="shared" si="10"/>
        <v>54.44</v>
      </c>
      <c r="CP6" s="35">
        <f t="shared" si="10"/>
        <v>50</v>
      </c>
      <c r="CQ6" s="35">
        <f t="shared" si="10"/>
        <v>50</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104256</v>
      </c>
      <c r="D7" s="37">
        <v>47</v>
      </c>
      <c r="E7" s="37">
        <v>18</v>
      </c>
      <c r="F7" s="37">
        <v>1</v>
      </c>
      <c r="G7" s="37">
        <v>0</v>
      </c>
      <c r="H7" s="37" t="s">
        <v>99</v>
      </c>
      <c r="I7" s="37" t="s">
        <v>100</v>
      </c>
      <c r="J7" s="37" t="s">
        <v>101</v>
      </c>
      <c r="K7" s="37" t="s">
        <v>102</v>
      </c>
      <c r="L7" s="37" t="s">
        <v>103</v>
      </c>
      <c r="M7" s="37" t="s">
        <v>104</v>
      </c>
      <c r="N7" s="38" t="s">
        <v>105</v>
      </c>
      <c r="O7" s="38" t="s">
        <v>106</v>
      </c>
      <c r="P7" s="38">
        <v>1.9</v>
      </c>
      <c r="Q7" s="38">
        <v>100</v>
      </c>
      <c r="R7" s="38">
        <v>4403</v>
      </c>
      <c r="S7" s="38">
        <v>9418</v>
      </c>
      <c r="T7" s="38">
        <v>337.58</v>
      </c>
      <c r="U7" s="38">
        <v>27.9</v>
      </c>
      <c r="V7" s="38">
        <v>179</v>
      </c>
      <c r="W7" s="38">
        <v>0.05</v>
      </c>
      <c r="X7" s="38">
        <v>3580</v>
      </c>
      <c r="Y7" s="38">
        <v>91.77</v>
      </c>
      <c r="Z7" s="38">
        <v>88.63</v>
      </c>
      <c r="AA7" s="38">
        <v>90.49</v>
      </c>
      <c r="AB7" s="38">
        <v>90.94</v>
      </c>
      <c r="AC7" s="38">
        <v>90.72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28.63</v>
      </c>
      <c r="BG7" s="38">
        <v>46.86</v>
      </c>
      <c r="BH7" s="38">
        <v>0</v>
      </c>
      <c r="BI7" s="38">
        <v>0</v>
      </c>
      <c r="BJ7" s="38">
        <v>0</v>
      </c>
      <c r="BK7" s="38">
        <v>566.35</v>
      </c>
      <c r="BL7" s="38">
        <v>888.8</v>
      </c>
      <c r="BM7" s="38">
        <v>855.65</v>
      </c>
      <c r="BN7" s="38">
        <v>862.99</v>
      </c>
      <c r="BO7" s="38">
        <v>782.91</v>
      </c>
      <c r="BP7" s="38">
        <v>780.89</v>
      </c>
      <c r="BQ7" s="38">
        <v>70.069999999999993</v>
      </c>
      <c r="BR7" s="38">
        <v>99.5</v>
      </c>
      <c r="BS7" s="38">
        <v>94.69</v>
      </c>
      <c r="BT7" s="38">
        <v>78.760000000000005</v>
      </c>
      <c r="BU7" s="38">
        <v>98.5</v>
      </c>
      <c r="BV7" s="38">
        <v>52.27</v>
      </c>
      <c r="BW7" s="38">
        <v>52.55</v>
      </c>
      <c r="BX7" s="38">
        <v>52.23</v>
      </c>
      <c r="BY7" s="38">
        <v>50.06</v>
      </c>
      <c r="BZ7" s="38">
        <v>49.38</v>
      </c>
      <c r="CA7" s="38">
        <v>48.58</v>
      </c>
      <c r="CB7" s="38">
        <v>242.28</v>
      </c>
      <c r="CC7" s="38">
        <v>179.42</v>
      </c>
      <c r="CD7" s="38">
        <v>185.64</v>
      </c>
      <c r="CE7" s="38">
        <v>222.41</v>
      </c>
      <c r="CF7" s="38">
        <v>177.89</v>
      </c>
      <c r="CG7" s="38">
        <v>291.01</v>
      </c>
      <c r="CH7" s="38">
        <v>292.45</v>
      </c>
      <c r="CI7" s="38">
        <v>294.05</v>
      </c>
      <c r="CJ7" s="38">
        <v>309.22000000000003</v>
      </c>
      <c r="CK7" s="38">
        <v>316.97000000000003</v>
      </c>
      <c r="CL7" s="38">
        <v>328.08</v>
      </c>
      <c r="CM7" s="38">
        <v>56.67</v>
      </c>
      <c r="CN7" s="38">
        <v>54.44</v>
      </c>
      <c r="CO7" s="38">
        <v>54.44</v>
      </c>
      <c r="CP7" s="38">
        <v>50</v>
      </c>
      <c r="CQ7" s="38">
        <v>50</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112</v>
      </c>
    </row>
    <row r="12" spans="1:145" x14ac:dyDescent="0.2">
      <c r="B12">
        <v>1</v>
      </c>
      <c r="C12">
        <v>1</v>
      </c>
      <c r="D12">
        <v>1</v>
      </c>
      <c r="E12">
        <v>1</v>
      </c>
      <c r="F12">
        <v>2</v>
      </c>
      <c r="G12" t="s">
        <v>113</v>
      </c>
    </row>
    <row r="13" spans="1:145" x14ac:dyDescent="0.2">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2022-02-10T05:45:14Z</cp:lastPrinted>
  <dcterms:created xsi:type="dcterms:W3CDTF">2021-12-03T08:13:34Z</dcterms:created>
  <dcterms:modified xsi:type="dcterms:W3CDTF">2022-02-10T05:45:16Z</dcterms:modified>
  <cp:category/>
</cp:coreProperties>
</file>