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79B7D4DA-E8F3-4C79-AC70-1AC44CA74855}" xr6:coauthVersionLast="36" xr6:coauthVersionMax="36" xr10:uidLastSave="{00000000-0000-0000-0000-000000000000}"/>
  <bookViews>
    <workbookView xWindow="0" yWindow="0" windowWidth="21268" windowHeight="8153" tabRatio="670" firstSheet="1" activeTab="3" xr2:uid="{00000000-000D-0000-FFFF-FFFF00000000}"/>
  </bookViews>
  <sheets>
    <sheet name="【記載例】通所リハ" sheetId="8" r:id="rId1"/>
    <sheet name="【記載例】シフト記号表（勤務時間帯）" sheetId="6" r:id="rId2"/>
    <sheet name="記入方法" sheetId="7" r:id="rId3"/>
    <sheet name="通所リハ（1枚版）" sheetId="10" r:id="rId4"/>
    <sheet name="通所リハ（100名）" sheetId="12" r:id="rId5"/>
    <sheet name="シフト記号表（勤務時間帯）" sheetId="11" r:id="rId6"/>
    <sheet name="プルダウン・リスト" sheetId="3" r:id="rId7"/>
  </sheets>
  <definedNames>
    <definedName name="【記載例】シフト記号" localSheetId="5">'シフト記号表（勤務時間帯）'!$C$6:$C$35</definedName>
    <definedName name="【記載例】シフト記号">'【記載例】シフト記号表（勤務時間帯）'!$C$7:$C$36</definedName>
    <definedName name="_xlnm.Print_Area" localSheetId="0">【記載例】通所リハ!$A$1:$BF$70</definedName>
    <definedName name="_xlnm.Print_Area" localSheetId="2">記入方法!$B$1:$P$85</definedName>
    <definedName name="_xlnm.Print_Area" localSheetId="4">'通所リハ（100名）'!$A$1:$BF$331</definedName>
    <definedName name="_xlnm.Print_Area" localSheetId="3">'通所リハ（1枚版）'!$A$1:$BF$70</definedName>
    <definedName name="_xlnm.Print_Titles" localSheetId="4">'通所リハ（100名）'!$1:$21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Q20" i="11"/>
  <c r="K20" i="11"/>
  <c r="S19" i="11"/>
  <c r="Q19" i="11"/>
  <c r="K19" i="11"/>
  <c r="S18" i="11"/>
  <c r="Q18" i="11"/>
  <c r="K18" i="11"/>
  <c r="S17" i="11"/>
  <c r="U17" i="11" s="1"/>
  <c r="Q17" i="11"/>
  <c r="K17" i="11"/>
  <c r="S16" i="11"/>
  <c r="U16" i="11" s="1"/>
  <c r="Q16" i="11"/>
  <c r="K16" i="11"/>
  <c r="S15" i="11"/>
  <c r="U15" i="11" s="1"/>
  <c r="Q15" i="11"/>
  <c r="K15" i="11"/>
  <c r="S14" i="11"/>
  <c r="U14" i="11" s="1"/>
  <c r="Q14" i="11"/>
  <c r="K14" i="11"/>
  <c r="S13" i="11"/>
  <c r="U13" i="11" s="1"/>
  <c r="Q13" i="11"/>
  <c r="K13" i="11"/>
  <c r="S12" i="11"/>
  <c r="Q12" i="11"/>
  <c r="K12" i="11"/>
  <c r="S11" i="11"/>
  <c r="Q11" i="11"/>
  <c r="K11" i="11"/>
  <c r="S10" i="1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U12" i="11" l="1"/>
  <c r="U20" i="11"/>
  <c r="U10" i="11"/>
  <c r="U18" i="11"/>
  <c r="U11" i="11"/>
  <c r="U19"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7" i="6" l="1"/>
  <c r="F60" i="8" l="1"/>
  <c r="F54" i="8"/>
  <c r="F57" i="8"/>
  <c r="F24" i="8"/>
  <c r="S7" i="6" l="1"/>
  <c r="U7" i="6" s="1"/>
  <c r="S8" i="6"/>
  <c r="S9" i="6"/>
  <c r="Q8" i="6"/>
  <c r="Q9" i="6"/>
  <c r="AN33" i="8" l="1"/>
  <c r="AF33" i="8"/>
  <c r="X33" i="8"/>
  <c r="AS30" i="8"/>
  <c r="W30" i="8"/>
  <c r="AM27" i="8"/>
  <c r="AG27" i="8"/>
  <c r="AL33" i="8"/>
  <c r="AE30" i="8"/>
  <c r="AM33" i="8"/>
  <c r="AE33" i="8"/>
  <c r="W33" i="8"/>
  <c r="AR30" i="8"/>
  <c r="AH30" i="8"/>
  <c r="AD33" i="8"/>
  <c r="AT33" i="8"/>
  <c r="AS33" i="8"/>
  <c r="AK33" i="8"/>
  <c r="AD30" i="8"/>
  <c r="T30" i="8"/>
  <c r="Z27" i="8"/>
  <c r="T33" i="8"/>
  <c r="Y27" i="8"/>
  <c r="AR33" i="8"/>
  <c r="AO30" i="8"/>
  <c r="AA33" i="8"/>
  <c r="S33" i="8"/>
  <c r="AL30" i="8"/>
  <c r="S27" i="8"/>
  <c r="Z33" i="8"/>
  <c r="AA30" i="8"/>
  <c r="AH33" i="8"/>
  <c r="AK30" i="8"/>
  <c r="AT27" i="8"/>
  <c r="AF27" i="8"/>
  <c r="AO33" i="8"/>
  <c r="AG33" i="8"/>
  <c r="Y33" i="8"/>
  <c r="X30" i="8"/>
  <c r="AN27"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9" i="6"/>
  <c r="U8" i="6"/>
  <c r="S25" i="6"/>
  <c r="Q25" i="6"/>
  <c r="K25" i="6"/>
  <c r="S24" i="6"/>
  <c r="Q24" i="6"/>
  <c r="K24" i="6"/>
  <c r="S23" i="6"/>
  <c r="Q23" i="6"/>
  <c r="K23" i="6"/>
  <c r="K7" i="6"/>
  <c r="K8" i="6"/>
  <c r="K9" i="6"/>
  <c r="AM32" i="8" l="1"/>
  <c r="AE32" i="8"/>
  <c r="AK29" i="8"/>
  <c r="AE26" i="8"/>
  <c r="AD26" i="8"/>
  <c r="AK32" i="8"/>
  <c r="S29" i="8"/>
  <c r="AT32" i="8"/>
  <c r="AL32" i="8"/>
  <c r="AD32" i="8"/>
  <c r="AR29" i="8"/>
  <c r="T29" i="8"/>
  <c r="AL26" i="8"/>
  <c r="AS32" i="8"/>
  <c r="AA29" i="8"/>
  <c r="AR32" i="8"/>
  <c r="T32" i="8"/>
  <c r="AH29" i="8"/>
  <c r="Z29" i="8"/>
  <c r="AR26" i="8"/>
  <c r="T26" i="8"/>
  <c r="AA32" i="8"/>
  <c r="S32" i="8"/>
  <c r="AO29" i="8"/>
  <c r="AG29" i="8"/>
  <c r="AA26" i="8"/>
  <c r="Y29" i="8"/>
  <c r="S26" i="8"/>
  <c r="AH32" i="8"/>
  <c r="Z32" i="8"/>
  <c r="AN29" i="8"/>
  <c r="AF29" i="8"/>
  <c r="X29" i="8"/>
  <c r="AH26" i="8"/>
  <c r="Z26" i="8"/>
  <c r="AO32" i="8"/>
  <c r="AG32" i="8"/>
  <c r="Y32" i="8"/>
  <c r="AM29" i="8"/>
  <c r="AE29" i="8"/>
  <c r="W29" i="8"/>
  <c r="AO26" i="8"/>
  <c r="Y26" i="8"/>
  <c r="AS26" i="8"/>
  <c r="AG26" i="8"/>
  <c r="AN32" i="8"/>
  <c r="AF32" i="8"/>
  <c r="X32" i="8"/>
  <c r="AT29" i="8"/>
  <c r="AL29" i="8"/>
  <c r="AD29" i="8"/>
  <c r="AN26" i="8"/>
  <c r="AF26" i="8"/>
  <c r="X26" i="8"/>
  <c r="W32" i="8"/>
  <c r="AS29" i="8"/>
  <c r="AM26" i="8"/>
  <c r="W26" i="8"/>
  <c r="AT26" i="8"/>
  <c r="AK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5" i="6"/>
  <c r="U24" i="6"/>
  <c r="U23" i="6"/>
  <c r="AX32" i="8" l="1"/>
  <c r="AZ32" i="8" s="1"/>
  <c r="AX29" i="8"/>
  <c r="AZ29" i="8" s="1"/>
  <c r="AX26" i="8"/>
  <c r="AZ26"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6" i="6" l="1"/>
  <c r="S11" i="6"/>
  <c r="S12" i="6"/>
  <c r="S13" i="6"/>
  <c r="S14" i="6"/>
  <c r="S15" i="6"/>
  <c r="S17" i="6"/>
  <c r="S18" i="6"/>
  <c r="S19" i="6"/>
  <c r="S20" i="6"/>
  <c r="S21" i="6"/>
  <c r="S22" i="6"/>
  <c r="S26" i="6"/>
  <c r="Q11" i="6"/>
  <c r="Q12" i="6"/>
  <c r="Q13" i="6"/>
  <c r="Q14" i="6"/>
  <c r="Q15" i="6"/>
  <c r="Q16" i="6"/>
  <c r="Q17" i="6"/>
  <c r="Q18" i="6"/>
  <c r="Q19" i="6"/>
  <c r="Q20" i="6"/>
  <c r="Q21" i="6"/>
  <c r="Q22" i="6"/>
  <c r="Q26" i="6"/>
  <c r="S10" i="6"/>
  <c r="Q10" i="6"/>
  <c r="U10" i="6" l="1"/>
  <c r="U22" i="6"/>
  <c r="U15" i="6"/>
  <c r="U11" i="6"/>
  <c r="U18" i="6"/>
  <c r="U26" i="6"/>
  <c r="U19" i="6"/>
  <c r="U14" i="6"/>
  <c r="U13" i="6"/>
  <c r="U16" i="6"/>
  <c r="U21" i="6"/>
  <c r="U17" i="6"/>
  <c r="U12" i="6"/>
  <c r="U20" i="6"/>
  <c r="K26" i="6" l="1"/>
  <c r="K22" i="6"/>
  <c r="K21" i="6"/>
  <c r="K20" i="6"/>
  <c r="K19" i="6"/>
  <c r="K18" i="6"/>
  <c r="K17" i="6"/>
  <c r="K16" i="6"/>
  <c r="K15" i="6"/>
  <c r="K14" i="6"/>
  <c r="K13" i="6"/>
  <c r="K12" i="6"/>
  <c r="K11" i="6"/>
  <c r="K10" i="6"/>
  <c r="AX24" i="8" l="1"/>
  <c r="AZ24" i="8" s="1"/>
  <c r="AX23" i="8" l="1"/>
  <c r="AZ23" i="8" s="1"/>
</calcChain>
</file>

<file path=xl/sharedStrings.xml><?xml version="1.0" encoding="utf-8"?>
<sst xmlns="http://schemas.openxmlformats.org/spreadsheetml/2006/main" count="1320" uniqueCount="189">
  <si>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</si>
  <si>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</si>
  <si>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</si>
  <si>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</si>
  <si>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</si>
  <si>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</si>
  <si>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</si>
  <si>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</si>
  <si>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</si>
  <si>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</si>
  <si>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</si>
  <si>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</si>
  <si>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</si>
  <si>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</si>
  <si>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</si>
  <si>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</si>
  <si>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</si>
  <si>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</si>
  <si>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</si>
  <si>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</si>
  <si>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</si>
  <si>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</si>
  <si>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</si>
  <si>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</si>
  <si>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</si>
  <si>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</si>
  <si>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</si>
  <si>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</si>
  <si>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</si>
  <si>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</si>
  <si>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</si>
  <si>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</si>
  <si>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</si>
  <si>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</si>
  <si>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</si>
  <si>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</si>
  <si>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</si>
  <si>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</si>
  <si>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</si>
  <si>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</si>
  <si>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</si>
  <si>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</si>
  <si>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</si>
  <si>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</si>
  <si>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</si>
  <si>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</si>
  <si>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</si>
  <si>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</si>
  <si>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</si>
  <si>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</si>
  <si>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</si>
  <si>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</si>
  <si>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</si>
  <si>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</si>
  <si>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</si>
  <si>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</si>
  <si>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</si>
  <si>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</si>
  <si>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</si>
  <si>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</si>
  <si>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</si>
  <si>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</si>
  <si>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</si>
  <si>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</si>
  <si>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</si>
  <si>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</si>
  <si>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</si>
  <si>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</si>
  <si>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</si>
  <si>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</si>
  <si>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</si>
  <si>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</si>
  <si>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</si>
  <si>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</si>
  <si>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</si>
  <si>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</si>
  <si>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</si>
  <si>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</si>
  <si>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</si>
  <si>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</si>
  <si>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</si>
  <si>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</si>
  <si>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</si>
  <si>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</si>
  <si>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</si>
  <si>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</si>
  <si>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</si>
  <si>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</si>
  <si>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</si>
  <si>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</si>
  <si>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</si>
  <si>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</si>
  <si>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</si>
  <si>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</si>
  <si>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</si>
  <si>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</si>
  <si>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</si>
  <si>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</si>
  <si>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</si>
  <si>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</si>
  <si>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</si>
  <si>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</si>
  <si>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</si>
  <si>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</si>
  <si>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</si>
  <si>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</si>
  <si>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</si>
  <si>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</si>
  <si>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</si>
  <si>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</si>
  <si>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</si>
  <si>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</si>
  <si>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</si>
  <si>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</si>
  <si>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</si>
  <si>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</si>
  <si>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</si>
  <si>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</si>
  <si>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</si>
  <si>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</si>
  <si>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</si>
  <si>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</si>
  <si>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</si>
  <si>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</si>
  <si>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</si>
  <si>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</si>
  <si>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</si>
  <si>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</si>
  <si>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</si>
  <si>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</si>
  <si>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</si>
  <si>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</si>
  <si>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</si>
  <si>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</si>
  <si>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</si>
  <si>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</si>
  <si>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</si>
  <si>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</si>
  <si>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</si>
  <si>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</si>
  <si>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</si>
  <si>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</si>
  <si>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</si>
  <si>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</si>
  <si>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</si>
  <si>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</si>
  <si>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</si>
  <si>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</si>
  <si>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</si>
  <si>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</si>
  <si>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</si>
  <si>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</si>
  <si>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</si>
  <si>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</si>
  <si>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</si>
  <si>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</si>
  <si>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</si>
  <si>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</si>
  <si>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</si>
  <si>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</si>
  <si>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</si>
  <si>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</si>
  <si>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</si>
  <si>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</si>
  <si>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</si>
  <si>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</si>
  <si>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</si>
  <si>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</si>
  <si>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</si>
  <si>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</si>
  <si>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</si>
  <si>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</si>
  <si>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</si>
  <si>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</si>
  <si>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</si>
  <si>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</si>
  <si>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</si>
  <si>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</si>
  <si>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</si>
  <si>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</si>
  <si>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</si>
  <si>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</si>
  <si>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</si>
  <si>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</si>
  <si>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</si>
  <si>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</si>
  <si>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</si>
  <si>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※「介護給付費算定に係る体制等に関する届出書」に添付する場合は「歴月」としてください。</t>
    <rPh sb="2" eb="4">
      <t>カイゴ</t>
    </rPh>
    <rPh sb="24" eb="26">
      <t>テンプ</t>
    </rPh>
    <rPh sb="28" eb="30">
      <t>バアイ</t>
    </rPh>
    <rPh sb="32" eb="33">
      <t>レキ</t>
    </rPh>
    <rPh sb="33" eb="34">
      <t>ゲツ</t>
    </rPh>
    <phoneticPr fontId="2"/>
  </si>
  <si>
    <t>　　　 介護給付費算定に係る体制等に関する届出書に添付する場合、勤続年数や責任者等を明示する欄としてお使いください。</t>
    <rPh sb="4" eb="6">
      <t>カイゴ</t>
    </rPh>
    <rPh sb="6" eb="9">
      <t>キュウフヒ</t>
    </rPh>
    <rPh sb="25" eb="27">
      <t>テンプ</t>
    </rPh>
    <rPh sb="29" eb="31">
      <t>バアイ</t>
    </rPh>
    <rPh sb="32" eb="34">
      <t>キンゾク</t>
    </rPh>
    <rPh sb="34" eb="36">
      <t>ネンスウ</t>
    </rPh>
    <rPh sb="37" eb="40">
      <t>セキニンシャ</t>
    </rPh>
    <rPh sb="40" eb="41">
      <t>トウ</t>
    </rPh>
    <rPh sb="42" eb="44">
      <t>メイジ</t>
    </rPh>
    <rPh sb="46" eb="47">
      <t>ラン</t>
    </rPh>
    <rPh sb="51" eb="52">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</si>
</sst>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4"/>
      <color rgb="FFC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3" borderId="0" xfId="0" applyFont="1" applyFill="1" applyAlignment="1">
      <alignment horizontal="lef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138545</xdr:colOff>
      <xdr:row>2</xdr:row>
      <xdr:rowOff>214002</xdr:rowOff>
    </xdr:from>
    <xdr:to>
      <xdr:col>12</xdr:col>
      <xdr:colOff>58138</xdr:colOff>
      <xdr:row>11</xdr:row>
      <xdr:rowOff>107620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59772" y="733547"/>
          <a:ext cx="4249139" cy="14695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solidFill>
                <a:srgbClr val="FF0000"/>
              </a:solidFill>
              <a:latin typeface="ＭＳ ゴシック" panose="020B0609070205080204" pitchFamily="49" charset="-128"/>
              <a:ea typeface="ＭＳ ゴシック" panose="020B0609070205080204" pitchFamily="49" charset="-128"/>
            </a:rPr>
            <a:t>【</a:t>
          </a:r>
          <a:r>
            <a:rPr kumimoji="1" lang="ja-JP" altLang="en-US" sz="5400">
              <a:solidFill>
                <a:srgbClr val="FF0000"/>
              </a:solidFill>
              <a:latin typeface="ＭＳ ゴシック" panose="020B0609070205080204" pitchFamily="49" charset="-128"/>
              <a:ea typeface="ＭＳ ゴシック" panose="020B0609070205080204" pitchFamily="49" charset="-128"/>
            </a:rPr>
            <a:t>記載例</a:t>
          </a:r>
          <a:r>
            <a:rPr kumimoji="1" lang="en-US" altLang="ja-JP" sz="5400">
              <a:solidFill>
                <a:srgbClr val="FF0000"/>
              </a:solidFill>
              <a:latin typeface="ＭＳ ゴシック" panose="020B0609070205080204" pitchFamily="49" charset="-128"/>
              <a:ea typeface="ＭＳ ゴシック" panose="020B0609070205080204" pitchFamily="49" charset="-128"/>
            </a:rPr>
            <a:t>】</a:t>
          </a:r>
          <a:endParaRPr kumimoji="1" lang="ja-JP" altLang="en-US" sz="5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0</xdr:col>
      <xdr:colOff>12700</xdr:colOff>
      <xdr:row>0</xdr:row>
      <xdr:rowOff>63501</xdr:rowOff>
    </xdr:from>
    <xdr:to>
      <xdr:col>6</xdr:col>
      <xdr:colOff>698500</xdr:colOff>
      <xdr:row>0</xdr:row>
      <xdr:rowOff>1054100</xdr:rowOff>
    </xdr:to>
    <xdr:sp macro="" textlink="">
      <xdr:nvSpPr>
        <xdr:cNvPr id="4" name="正方形/長方形 3">
          <a:extLst>
            <a:ext uri="{FF2B5EF4-FFF2-40B4-BE49-F238E27FC236}">
              <a16:creationId xmlns:a16="http://schemas.microsoft.com/office/drawing/2014/main" id="{9EA956BD-92BF-4165-9FCD-247C69D94D46}"/>
            </a:ext>
          </a:extLst>
        </xdr:cNvPr>
        <xdr:cNvSpPr/>
      </xdr:nvSpPr>
      <xdr:spPr>
        <a:xfrm>
          <a:off x="12700" y="63501"/>
          <a:ext cx="3759200" cy="990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solidFill>
                <a:srgbClr val="FF0000"/>
              </a:solidFill>
              <a:latin typeface="ＭＳ ゴシック" panose="020B0609070205080204" pitchFamily="49" charset="-128"/>
              <a:ea typeface="ＭＳ ゴシック" panose="020B0609070205080204" pitchFamily="49" charset="-128"/>
            </a:rPr>
            <a:t>【</a:t>
          </a:r>
          <a:r>
            <a:rPr kumimoji="1" lang="ja-JP" altLang="en-US" sz="5400">
              <a:solidFill>
                <a:srgbClr val="FF0000"/>
              </a:solidFill>
              <a:latin typeface="ＭＳ ゴシック" panose="020B0609070205080204" pitchFamily="49" charset="-128"/>
              <a:ea typeface="ＭＳ ゴシック" panose="020B0609070205080204" pitchFamily="49" charset="-128"/>
            </a:rPr>
            <a:t>記載例</a:t>
          </a:r>
          <a:r>
            <a:rPr kumimoji="1" lang="en-US" altLang="ja-JP" sz="5400">
              <a:solidFill>
                <a:srgbClr val="FF0000"/>
              </a:solidFill>
              <a:latin typeface="ＭＳ ゴシック" panose="020B0609070205080204" pitchFamily="49" charset="-128"/>
              <a:ea typeface="ＭＳ ゴシック" panose="020B0609070205080204" pitchFamily="49" charset="-128"/>
            </a:rPr>
            <a:t>】</a:t>
          </a:r>
          <a:endParaRPr kumimoji="1" lang="ja-JP" altLang="en-US" sz="5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73</xdr:row>
      <xdr:rowOff>38100</xdr:rowOff>
    </xdr:from>
    <xdr:to>
      <xdr:col>15</xdr:col>
      <xdr:colOff>276225</xdr:colOff>
      <xdr:row>82</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topLeftCell="AB1" zoomScale="70" zoomScaleNormal="70" zoomScaleSheetLayoutView="70" workbookViewId="0">
      <selection activeCell="BB3" sqref="BB3:BE3"/>
    </sheetView>
  </sheetViews>
  <sheetFormatPr defaultColWidth="4.36328125" defaultRowHeight="20.25" customHeight="1" x14ac:dyDescent="0.5"/>
  <cols>
    <col min="1" max="1" width="1.6328125" style="161" customWidth="1"/>
    <col min="2" max="5" width="5.7265625" style="161" customWidth="1"/>
    <col min="6" max="6" width="16.453125" style="161" hidden="1" customWidth="1"/>
    <col min="7" max="58" width="5.6328125" style="161" customWidth="1"/>
    <col min="59" max="16384" width="4.36328125" style="161"/>
  </cols>
  <sheetData>
    <row r="1" spans="2:64" s="114" customFormat="1" ht="20.25" customHeight="1" x14ac:dyDescent="0.5">
      <c r="C1" s="115" t="s">
        <v>185</v>
      </c>
      <c r="D1" s="115"/>
      <c r="E1" s="115"/>
      <c r="F1" s="115"/>
      <c r="G1" s="115"/>
      <c r="H1" s="116" t="s">
        <v>0</v>
      </c>
      <c r="J1" s="116"/>
      <c r="L1" s="115"/>
      <c r="M1" s="115"/>
      <c r="N1" s="115"/>
      <c r="O1" s="115"/>
      <c r="P1" s="115"/>
      <c r="Q1" s="115"/>
      <c r="R1" s="115"/>
      <c r="AM1" s="117"/>
      <c r="AN1" s="118"/>
      <c r="AO1" s="118" t="s">
        <v>61</v>
      </c>
      <c r="AP1" s="295" t="s">
        <v>134</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5">
      <c r="C2" s="115"/>
      <c r="D2" s="115"/>
      <c r="E2" s="115"/>
      <c r="F2" s="115"/>
      <c r="G2" s="115"/>
      <c r="J2" s="116"/>
      <c r="L2" s="115"/>
      <c r="M2" s="115"/>
      <c r="N2" s="115"/>
      <c r="O2" s="115"/>
      <c r="P2" s="115"/>
      <c r="Q2" s="115"/>
      <c r="R2" s="115"/>
      <c r="Y2" s="119" t="s">
        <v>57</v>
      </c>
      <c r="Z2" s="297">
        <v>4</v>
      </c>
      <c r="AA2" s="297"/>
      <c r="AB2" s="119" t="s">
        <v>58</v>
      </c>
      <c r="AC2" s="298">
        <f>IF(Z2=0,"",YEAR(DATE(2018+Z2,1,1)))</f>
        <v>2022</v>
      </c>
      <c r="AD2" s="298"/>
      <c r="AE2" s="120" t="s">
        <v>59</v>
      </c>
      <c r="AF2" s="120" t="s">
        <v>1</v>
      </c>
      <c r="AG2" s="297">
        <v>4</v>
      </c>
      <c r="AH2" s="297"/>
      <c r="AI2" s="120" t="s">
        <v>48</v>
      </c>
      <c r="AM2" s="117"/>
      <c r="AN2" s="118"/>
      <c r="AO2" s="118" t="s">
        <v>60</v>
      </c>
      <c r="AP2" s="297" t="s">
        <v>146</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5">
      <c r="G3" s="116"/>
      <c r="J3" s="116"/>
      <c r="L3" s="118"/>
      <c r="M3" s="118"/>
      <c r="N3" s="118"/>
      <c r="O3" s="118"/>
      <c r="P3" s="118"/>
      <c r="Q3" s="118"/>
      <c r="R3" s="118"/>
      <c r="Z3" s="122"/>
      <c r="AA3" s="122"/>
      <c r="AB3" s="123"/>
      <c r="AC3" s="124"/>
      <c r="AD3" s="123"/>
      <c r="BA3" s="125" t="s">
        <v>89</v>
      </c>
      <c r="BB3" s="299" t="s">
        <v>186</v>
      </c>
      <c r="BC3" s="300"/>
      <c r="BD3" s="300"/>
      <c r="BE3" s="301"/>
      <c r="BF3" s="118"/>
    </row>
    <row r="4" spans="2:64" s="121" customFormat="1" ht="18.850000000000001" x14ac:dyDescent="0.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121</v>
      </c>
      <c r="BB4" s="299" t="s">
        <v>122</v>
      </c>
      <c r="BC4" s="300"/>
      <c r="BD4" s="300"/>
      <c r="BE4" s="301"/>
      <c r="BF4" s="127"/>
    </row>
    <row r="5" spans="2:64" s="121" customFormat="1" ht="6.8" customHeight="1" x14ac:dyDescent="0.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157</v>
      </c>
      <c r="AM6" s="114"/>
      <c r="AN6" s="114"/>
      <c r="AO6" s="114"/>
      <c r="AP6" s="114"/>
      <c r="AQ6" s="114"/>
      <c r="AR6" s="114"/>
      <c r="AS6" s="114"/>
      <c r="AT6" s="141"/>
      <c r="AU6" s="141"/>
      <c r="AV6" s="147"/>
      <c r="AW6" s="114"/>
      <c r="AX6" s="302">
        <v>40</v>
      </c>
      <c r="AY6" s="304"/>
      <c r="AZ6" s="147" t="s">
        <v>158</v>
      </c>
      <c r="BA6" s="114"/>
      <c r="BB6" s="302">
        <v>160</v>
      </c>
      <c r="BC6" s="304"/>
      <c r="BD6" s="147" t="s">
        <v>159</v>
      </c>
      <c r="BE6" s="114"/>
      <c r="BF6" s="127"/>
    </row>
    <row r="7" spans="2:64" s="121" customFormat="1" ht="6.8" customHeight="1" x14ac:dyDescent="0.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160</v>
      </c>
      <c r="BA10" s="140"/>
      <c r="BB10" s="302">
        <v>1</v>
      </c>
      <c r="BC10" s="303"/>
      <c r="BD10" s="304"/>
      <c r="BE10" s="149" t="s">
        <v>21</v>
      </c>
      <c r="BF10" s="114"/>
      <c r="BJ10" s="118"/>
      <c r="BK10" s="118"/>
      <c r="BL10" s="118"/>
    </row>
    <row r="11" spans="2:64" s="121"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161</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8"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55000000000000004">
      <c r="C16" s="162"/>
      <c r="D16" s="162"/>
      <c r="E16" s="162"/>
      <c r="F16" s="162"/>
      <c r="G16" s="162"/>
      <c r="X16" s="162"/>
      <c r="AN16" s="162"/>
      <c r="BE16" s="163"/>
      <c r="BF16" s="163"/>
      <c r="BG16" s="163"/>
    </row>
    <row r="17" spans="2:58" ht="20.25" customHeight="1" x14ac:dyDescent="0.5">
      <c r="B17" s="308" t="s">
        <v>85</v>
      </c>
      <c r="C17" s="311" t="s">
        <v>162</v>
      </c>
      <c r="D17" s="312"/>
      <c r="E17" s="313"/>
      <c r="F17" s="164"/>
      <c r="G17" s="320" t="s">
        <v>163</v>
      </c>
      <c r="H17" s="323" t="s">
        <v>164</v>
      </c>
      <c r="I17" s="312"/>
      <c r="J17" s="312"/>
      <c r="K17" s="313"/>
      <c r="L17" s="323" t="s">
        <v>165</v>
      </c>
      <c r="M17" s="312"/>
      <c r="N17" s="312"/>
      <c r="O17" s="326"/>
      <c r="P17" s="329"/>
      <c r="Q17" s="330"/>
      <c r="R17" s="331"/>
      <c r="S17" s="338" t="s">
        <v>166</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1か月の勤務時間数   合計</v>
      </c>
      <c r="AY17" s="342"/>
      <c r="AZ17" s="347" t="s">
        <v>167</v>
      </c>
      <c r="BA17" s="348"/>
      <c r="BB17" s="265" t="s">
        <v>168</v>
      </c>
      <c r="BC17" s="266"/>
      <c r="BD17" s="266"/>
      <c r="BE17" s="266"/>
      <c r="BF17" s="267"/>
    </row>
    <row r="18" spans="2:58" ht="20.25" customHeight="1" x14ac:dyDescent="0.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f>IF($BB$3="暦月",IF(DAY(DATE($AC$2,$AG$2,29))=29,29,""),"")</f>
        <v>29</v>
      </c>
      <c r="AV19" s="171">
        <f>IF($BB$3="暦月",IF(DAY(DATE($AC$2,$AG$2,30))=30,30,""),"")</f>
        <v>30</v>
      </c>
      <c r="AW19" s="172" t="str">
        <f>IF($BB$3="暦月",IF(DAY(DATE($AC$2,$AG$2,31))=31,31,""),"")</f>
        <v/>
      </c>
      <c r="AX19" s="343"/>
      <c r="AY19" s="344"/>
      <c r="AZ19" s="349"/>
      <c r="BA19" s="350"/>
      <c r="BB19" s="268"/>
      <c r="BC19" s="269"/>
      <c r="BD19" s="269"/>
      <c r="BE19" s="269"/>
      <c r="BF19" s="270"/>
    </row>
    <row r="20" spans="2:58" ht="20.25" hidden="1" customHeight="1" x14ac:dyDescent="0.5">
      <c r="B20" s="309"/>
      <c r="C20" s="314"/>
      <c r="D20" s="315"/>
      <c r="E20" s="316"/>
      <c r="F20" s="165"/>
      <c r="G20" s="321"/>
      <c r="H20" s="324"/>
      <c r="I20" s="315"/>
      <c r="J20" s="315"/>
      <c r="K20" s="316"/>
      <c r="L20" s="324"/>
      <c r="M20" s="315"/>
      <c r="N20" s="315"/>
      <c r="O20" s="327"/>
      <c r="P20" s="332"/>
      <c r="Q20" s="333"/>
      <c r="R20" s="334"/>
      <c r="S20" s="166">
        <f>WEEKDAY(DATE($AC$2,$AG$2,1))</f>
        <v>6</v>
      </c>
      <c r="T20" s="167">
        <f>WEEKDAY(DATE($AC$2,$AG$2,2))</f>
        <v>7</v>
      </c>
      <c r="U20" s="167">
        <f>WEEKDAY(DATE($AC$2,$AG$2,3))</f>
        <v>1</v>
      </c>
      <c r="V20" s="167">
        <f>WEEKDAY(DATE($AC$2,$AG$2,4))</f>
        <v>2</v>
      </c>
      <c r="W20" s="167">
        <f>WEEKDAY(DATE($AC$2,$AG$2,5))</f>
        <v>3</v>
      </c>
      <c r="X20" s="167">
        <f>WEEKDAY(DATE($AC$2,$AG$2,6))</f>
        <v>4</v>
      </c>
      <c r="Y20" s="168">
        <f>WEEKDAY(DATE($AC$2,$AG$2,7))</f>
        <v>5</v>
      </c>
      <c r="Z20" s="166">
        <f>WEEKDAY(DATE($AC$2,$AG$2,8))</f>
        <v>6</v>
      </c>
      <c r="AA20" s="167">
        <f>WEEKDAY(DATE($AC$2,$AG$2,9))</f>
        <v>7</v>
      </c>
      <c r="AB20" s="167">
        <f>WEEKDAY(DATE($AC$2,$AG$2,10))</f>
        <v>1</v>
      </c>
      <c r="AC20" s="167">
        <f>WEEKDAY(DATE($AC$2,$AG$2,11))</f>
        <v>2</v>
      </c>
      <c r="AD20" s="167">
        <f>WEEKDAY(DATE($AC$2,$AG$2,12))</f>
        <v>3</v>
      </c>
      <c r="AE20" s="167">
        <f>WEEKDAY(DATE($AC$2,$AG$2,13))</f>
        <v>4</v>
      </c>
      <c r="AF20" s="168">
        <f>WEEKDAY(DATE($AC$2,$AG$2,14))</f>
        <v>5</v>
      </c>
      <c r="AG20" s="166">
        <f>WEEKDAY(DATE($AC$2,$AG$2,15))</f>
        <v>6</v>
      </c>
      <c r="AH20" s="167">
        <f>WEEKDAY(DATE($AC$2,$AG$2,16))</f>
        <v>7</v>
      </c>
      <c r="AI20" s="167">
        <f>WEEKDAY(DATE($AC$2,$AG$2,17))</f>
        <v>1</v>
      </c>
      <c r="AJ20" s="167">
        <f>WEEKDAY(DATE($AC$2,$AG$2,18))</f>
        <v>2</v>
      </c>
      <c r="AK20" s="167">
        <f>WEEKDAY(DATE($AC$2,$AG$2,19))</f>
        <v>3</v>
      </c>
      <c r="AL20" s="167">
        <f>WEEKDAY(DATE($AC$2,$AG$2,20))</f>
        <v>4</v>
      </c>
      <c r="AM20" s="168">
        <f>WEEKDAY(DATE($AC$2,$AG$2,21))</f>
        <v>5</v>
      </c>
      <c r="AN20" s="166">
        <f>WEEKDAY(DATE($AC$2,$AG$2,22))</f>
        <v>6</v>
      </c>
      <c r="AO20" s="167">
        <f>WEEKDAY(DATE($AC$2,$AG$2,23))</f>
        <v>7</v>
      </c>
      <c r="AP20" s="167">
        <f>WEEKDAY(DATE($AC$2,$AG$2,24))</f>
        <v>1</v>
      </c>
      <c r="AQ20" s="167">
        <f>WEEKDAY(DATE($AC$2,$AG$2,25))</f>
        <v>2</v>
      </c>
      <c r="AR20" s="167">
        <f>WEEKDAY(DATE($AC$2,$AG$2,26))</f>
        <v>3</v>
      </c>
      <c r="AS20" s="167">
        <f>WEEKDAY(DATE($AC$2,$AG$2,27))</f>
        <v>4</v>
      </c>
      <c r="AT20" s="168">
        <f>WEEKDAY(DATE($AC$2,$AG$2,28))</f>
        <v>5</v>
      </c>
      <c r="AU20" s="166">
        <f>IF(AU19=29,WEEKDAY(DATE($AC$2,$AG$2,29)),0)</f>
        <v>6</v>
      </c>
      <c r="AV20" s="167">
        <f>IF(AV19=30,WEEKDAY(DATE($AC$2,$AG$2,30)),0)</f>
        <v>7</v>
      </c>
      <c r="AW20" s="168">
        <f>IF(AW19=31,WEEKDAY(DATE($AC$2,$AG$2,31)),0)</f>
        <v>0</v>
      </c>
      <c r="AX20" s="343"/>
      <c r="AY20" s="344"/>
      <c r="AZ20" s="349"/>
      <c r="BA20" s="350"/>
      <c r="BB20" s="268"/>
      <c r="BC20" s="269"/>
      <c r="BD20" s="269"/>
      <c r="BE20" s="269"/>
      <c r="BF20" s="270"/>
    </row>
    <row r="21" spans="2:58" ht="22.6" customHeight="1" thickBot="1" x14ac:dyDescent="0.55000000000000004">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金</v>
      </c>
      <c r="T21" s="175" t="str">
        <f t="shared" ref="T21:AT21" si="0">IF(T20=1,"日",IF(T20=2,"月",IF(T20=3,"火",IF(T20=4,"水",IF(T20=5,"木",IF(T20=6,"金","土"))))))</f>
        <v>土</v>
      </c>
      <c r="U21" s="175" t="str">
        <f t="shared" si="0"/>
        <v>日</v>
      </c>
      <c r="V21" s="175" t="str">
        <f t="shared" si="0"/>
        <v>月</v>
      </c>
      <c r="W21" s="175" t="str">
        <f t="shared" si="0"/>
        <v>火</v>
      </c>
      <c r="X21" s="175" t="str">
        <f t="shared" si="0"/>
        <v>水</v>
      </c>
      <c r="Y21" s="176" t="str">
        <f t="shared" si="0"/>
        <v>木</v>
      </c>
      <c r="Z21" s="174" t="str">
        <f>IF(Z20=1,"日",IF(Z20=2,"月",IF(Z20=3,"火",IF(Z20=4,"水",IF(Z20=5,"木",IF(Z20=6,"金","土"))))))</f>
        <v>金</v>
      </c>
      <c r="AA21" s="175" t="str">
        <f t="shared" si="0"/>
        <v>土</v>
      </c>
      <c r="AB21" s="175" t="str">
        <f t="shared" si="0"/>
        <v>日</v>
      </c>
      <c r="AC21" s="175" t="str">
        <f t="shared" si="0"/>
        <v>月</v>
      </c>
      <c r="AD21" s="175" t="str">
        <f t="shared" si="0"/>
        <v>火</v>
      </c>
      <c r="AE21" s="175" t="str">
        <f t="shared" si="0"/>
        <v>水</v>
      </c>
      <c r="AF21" s="176" t="str">
        <f t="shared" si="0"/>
        <v>木</v>
      </c>
      <c r="AG21" s="174" t="str">
        <f>IF(AG20=1,"日",IF(AG20=2,"月",IF(AG20=3,"火",IF(AG20=4,"水",IF(AG20=5,"木",IF(AG20=6,"金","土"))))))</f>
        <v>金</v>
      </c>
      <c r="AH21" s="175" t="str">
        <f t="shared" si="0"/>
        <v>土</v>
      </c>
      <c r="AI21" s="175" t="str">
        <f t="shared" si="0"/>
        <v>日</v>
      </c>
      <c r="AJ21" s="175" t="str">
        <f t="shared" si="0"/>
        <v>月</v>
      </c>
      <c r="AK21" s="175" t="str">
        <f t="shared" si="0"/>
        <v>火</v>
      </c>
      <c r="AL21" s="175" t="str">
        <f t="shared" si="0"/>
        <v>水</v>
      </c>
      <c r="AM21" s="176" t="str">
        <f t="shared" si="0"/>
        <v>木</v>
      </c>
      <c r="AN21" s="174" t="str">
        <f>IF(AN20=1,"日",IF(AN20=2,"月",IF(AN20=3,"火",IF(AN20=4,"水",IF(AN20=5,"木",IF(AN20=6,"金","土"))))))</f>
        <v>金</v>
      </c>
      <c r="AO21" s="175" t="str">
        <f t="shared" si="0"/>
        <v>土</v>
      </c>
      <c r="AP21" s="175" t="str">
        <f t="shared" si="0"/>
        <v>日</v>
      </c>
      <c r="AQ21" s="175" t="str">
        <f t="shared" si="0"/>
        <v>月</v>
      </c>
      <c r="AR21" s="175" t="str">
        <f t="shared" si="0"/>
        <v>火</v>
      </c>
      <c r="AS21" s="175" t="str">
        <f t="shared" si="0"/>
        <v>水</v>
      </c>
      <c r="AT21" s="176" t="str">
        <f t="shared" si="0"/>
        <v>木</v>
      </c>
      <c r="AU21" s="175" t="str">
        <f>IF(AU20=1,"日",IF(AU20=2,"月",IF(AU20=3,"火",IF(AU20=4,"水",IF(AU20=5,"木",IF(AU20=6,"金",IF(AU20=0,"","土")))))))</f>
        <v>金</v>
      </c>
      <c r="AV21" s="175" t="str">
        <f>IF(AV20=1,"日",IF(AV20=2,"月",IF(AV20=3,"火",IF(AV20=4,"水",IF(AV20=5,"木",IF(AV20=6,"金",IF(AV20=0,"","土")))))))</f>
        <v>土</v>
      </c>
      <c r="AW21" s="175" t="str">
        <f>IF(AW20=1,"日",IF(AW20=2,"月",IF(AW20=3,"火",IF(AW20=4,"水",IF(AW20=5,"木",IF(AW20=6,"金",IF(AW20=0,"","土")))))))</f>
        <v/>
      </c>
      <c r="AX21" s="345"/>
      <c r="AY21" s="346"/>
      <c r="AZ21" s="351"/>
      <c r="BA21" s="352"/>
      <c r="BB21" s="271"/>
      <c r="BC21" s="272"/>
      <c r="BD21" s="272"/>
      <c r="BE21" s="272"/>
      <c r="BF21" s="273"/>
    </row>
    <row r="22" spans="2:58" ht="20.25" customHeight="1" x14ac:dyDescent="0.5">
      <c r="B22" s="384">
        <v>1</v>
      </c>
      <c r="C22" s="389" t="s">
        <v>140</v>
      </c>
      <c r="D22" s="390"/>
      <c r="E22" s="391"/>
      <c r="F22" s="84"/>
      <c r="G22" s="392" t="s">
        <v>102</v>
      </c>
      <c r="H22" s="394" t="s">
        <v>140</v>
      </c>
      <c r="I22" s="395"/>
      <c r="J22" s="395"/>
      <c r="K22" s="396"/>
      <c r="L22" s="359" t="s">
        <v>103</v>
      </c>
      <c r="M22" s="360"/>
      <c r="N22" s="360"/>
      <c r="O22" s="361"/>
      <c r="P22" s="365" t="s">
        <v>44</v>
      </c>
      <c r="Q22" s="366"/>
      <c r="R22" s="367"/>
      <c r="S22" s="104" t="s">
        <v>123</v>
      </c>
      <c r="T22" s="105" t="s">
        <v>125</v>
      </c>
      <c r="U22" s="105"/>
      <c r="V22" s="105"/>
      <c r="W22" s="105" t="s">
        <v>123</v>
      </c>
      <c r="X22" s="105" t="s">
        <v>147</v>
      </c>
      <c r="Y22" s="106" t="s">
        <v>123</v>
      </c>
      <c r="Z22" s="104" t="s">
        <v>123</v>
      </c>
      <c r="AA22" s="105" t="s">
        <v>123</v>
      </c>
      <c r="AB22" s="105"/>
      <c r="AC22" s="105"/>
      <c r="AD22" s="105" t="s">
        <v>123</v>
      </c>
      <c r="AE22" s="105" t="s">
        <v>147</v>
      </c>
      <c r="AF22" s="106" t="s">
        <v>123</v>
      </c>
      <c r="AG22" s="104" t="s">
        <v>123</v>
      </c>
      <c r="AH22" s="105" t="s">
        <v>123</v>
      </c>
      <c r="AI22" s="105"/>
      <c r="AJ22" s="105"/>
      <c r="AK22" s="105" t="s">
        <v>123</v>
      </c>
      <c r="AL22" s="105" t="s">
        <v>147</v>
      </c>
      <c r="AM22" s="106" t="s">
        <v>123</v>
      </c>
      <c r="AN22" s="104" t="s">
        <v>123</v>
      </c>
      <c r="AO22" s="105" t="s">
        <v>123</v>
      </c>
      <c r="AP22" s="105"/>
      <c r="AQ22" s="105"/>
      <c r="AR22" s="105" t="s">
        <v>123</v>
      </c>
      <c r="AS22" s="105" t="s">
        <v>147</v>
      </c>
      <c r="AT22" s="106" t="s">
        <v>123</v>
      </c>
      <c r="AU22" s="104"/>
      <c r="AV22" s="105"/>
      <c r="AW22" s="105"/>
      <c r="AX22" s="385"/>
      <c r="AY22" s="386"/>
      <c r="AZ22" s="387"/>
      <c r="BA22" s="388"/>
      <c r="BB22" s="274"/>
      <c r="BC22" s="275"/>
      <c r="BD22" s="275"/>
      <c r="BE22" s="275"/>
      <c r="BF22" s="276"/>
    </row>
    <row r="23" spans="2:58" ht="20.25" customHeight="1" x14ac:dyDescent="0.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IF(S22="","",VLOOKUP(S22,'【記載例】シフト記号表（勤務時間帯）'!$C$7:$K$36,9,FALSE))</f>
        <v>8</v>
      </c>
      <c r="T23" s="229">
        <f>IF(T22="","",VLOOKUP(T22,'【記載例】シフト記号表（勤務時間帯）'!$C$7:$K$36,9,FALSE))</f>
        <v>8</v>
      </c>
      <c r="U23" s="229" t="str">
        <f>IF(U22="","",VLOOKUP(U22,'【記載例】シフト記号表（勤務時間帯）'!$C$7:$K$36,9,FALSE))</f>
        <v/>
      </c>
      <c r="V23" s="229" t="str">
        <f>IF(V22="","",VLOOKUP(V22,'【記載例】シフト記号表（勤務時間帯）'!$C$7:$K$36,9,FALSE))</f>
        <v/>
      </c>
      <c r="W23" s="229">
        <f>IF(W22="","",VLOOKUP(W22,'【記載例】シフト記号表（勤務時間帯）'!$C$7:$K$36,9,FALSE))</f>
        <v>8</v>
      </c>
      <c r="X23" s="229">
        <f>IF(X22="","",VLOOKUP(X22,'【記載例】シフト記号表（勤務時間帯）'!$C$7:$K$36,9,FALSE))</f>
        <v>8</v>
      </c>
      <c r="Y23" s="230">
        <f>IF(Y22="","",VLOOKUP(Y22,'【記載例】シフト記号表（勤務時間帯）'!$C$7:$K$36,9,FALSE))</f>
        <v>8</v>
      </c>
      <c r="Z23" s="228">
        <f>IF(Z22="","",VLOOKUP(Z22,'【記載例】シフト記号表（勤務時間帯）'!$C$7:$K$36,9,FALSE))</f>
        <v>8</v>
      </c>
      <c r="AA23" s="229">
        <f>IF(AA22="","",VLOOKUP(AA22,'【記載例】シフト記号表（勤務時間帯）'!$C$7:$K$36,9,FALSE))</f>
        <v>8</v>
      </c>
      <c r="AB23" s="229" t="str">
        <f>IF(AB22="","",VLOOKUP(AB22,'【記載例】シフト記号表（勤務時間帯）'!$C$7:$K$36,9,FALSE))</f>
        <v/>
      </c>
      <c r="AC23" s="229" t="str">
        <f>IF(AC22="","",VLOOKUP(AC22,'【記載例】シフト記号表（勤務時間帯）'!$C$7:$K$36,9,FALSE))</f>
        <v/>
      </c>
      <c r="AD23" s="229">
        <f>IF(AD22="","",VLOOKUP(AD22,'【記載例】シフト記号表（勤務時間帯）'!$C$7:$K$36,9,FALSE))</f>
        <v>8</v>
      </c>
      <c r="AE23" s="229">
        <f>IF(AE22="","",VLOOKUP(AE22,'【記載例】シフト記号表（勤務時間帯）'!$C$7:$K$36,9,FALSE))</f>
        <v>8</v>
      </c>
      <c r="AF23" s="230">
        <f>IF(AF22="","",VLOOKUP(AF22,'【記載例】シフト記号表（勤務時間帯）'!$C$7:$K$36,9,FALSE))</f>
        <v>8</v>
      </c>
      <c r="AG23" s="228">
        <f>IF(AG22="","",VLOOKUP(AG22,'【記載例】シフト記号表（勤務時間帯）'!$C$7:$K$36,9,FALSE))</f>
        <v>8</v>
      </c>
      <c r="AH23" s="229">
        <f>IF(AH22="","",VLOOKUP(AH22,'【記載例】シフト記号表（勤務時間帯）'!$C$7:$K$36,9,FALSE))</f>
        <v>8</v>
      </c>
      <c r="AI23" s="229" t="str">
        <f>IF(AI22="","",VLOOKUP(AI22,'【記載例】シフト記号表（勤務時間帯）'!$C$7:$K$36,9,FALSE))</f>
        <v/>
      </c>
      <c r="AJ23" s="229" t="str">
        <f>IF(AJ22="","",VLOOKUP(AJ22,'【記載例】シフト記号表（勤務時間帯）'!$C$7:$K$36,9,FALSE))</f>
        <v/>
      </c>
      <c r="AK23" s="229">
        <f>IF(AK22="","",VLOOKUP(AK22,'【記載例】シフト記号表（勤務時間帯）'!$C$7:$K$36,9,FALSE))</f>
        <v>8</v>
      </c>
      <c r="AL23" s="229">
        <f>IF(AL22="","",VLOOKUP(AL22,'【記載例】シフト記号表（勤務時間帯）'!$C$7:$K$36,9,FALSE))</f>
        <v>8</v>
      </c>
      <c r="AM23" s="230">
        <f>IF(AM22="","",VLOOKUP(AM22,'【記載例】シフト記号表（勤務時間帯）'!$C$7:$K$36,9,FALSE))</f>
        <v>8</v>
      </c>
      <c r="AN23" s="228">
        <f>IF(AN22="","",VLOOKUP(AN22,'【記載例】シフト記号表（勤務時間帯）'!$C$7:$K$36,9,FALSE))</f>
        <v>8</v>
      </c>
      <c r="AO23" s="229">
        <f>IF(AO22="","",VLOOKUP(AO22,'【記載例】シフト記号表（勤務時間帯）'!$C$7:$K$36,9,FALSE))</f>
        <v>8</v>
      </c>
      <c r="AP23" s="229" t="str">
        <f>IF(AP22="","",VLOOKUP(AP22,'【記載例】シフト記号表（勤務時間帯）'!$C$7:$K$36,9,FALSE))</f>
        <v/>
      </c>
      <c r="AQ23" s="229" t="str">
        <f>IF(AQ22="","",VLOOKUP(AQ22,'【記載例】シフト記号表（勤務時間帯）'!$C$7:$K$36,9,FALSE))</f>
        <v/>
      </c>
      <c r="AR23" s="229">
        <f>IF(AR22="","",VLOOKUP(AR22,'【記載例】シフト記号表（勤務時間帯）'!$C$7:$K$36,9,FALSE))</f>
        <v>8</v>
      </c>
      <c r="AS23" s="229">
        <f>IF(AS22="","",VLOOKUP(AS22,'【記載例】シフト記号表（勤務時間帯）'!$C$7:$K$36,9,FALSE))</f>
        <v>8</v>
      </c>
      <c r="AT23" s="230">
        <f>IF(AT22="","",VLOOKUP(AT22,'【記載例】シフト記号表（勤務時間帯）'!$C$7:$K$36,9,FALSE))</f>
        <v>8</v>
      </c>
      <c r="AU23" s="228" t="str">
        <f>IF(AU22="","",VLOOKUP(AU22,'【記載例】シフト記号表（勤務時間帯）'!$C$7:$K$36,9,FALSE))</f>
        <v/>
      </c>
      <c r="AV23" s="229" t="str">
        <f>IF(AV22="","",VLOOKUP(AV22,'【記載例】シフト記号表（勤務時間帯）'!$C$7:$K$36,9,FALSE))</f>
        <v/>
      </c>
      <c r="AW23" s="229" t="str">
        <f>IF(AW22="","",VLOOKUP(AW22,'【記載例】シフト記号表（勤務時間帯）'!$C$7:$K$36,9,FALSE))</f>
        <v/>
      </c>
      <c r="AX23" s="286">
        <f>IF($BB$3="４週",SUM(S23:AT23),IF($BB$3="暦月",SUM(S23:AW23),""))</f>
        <v>160</v>
      </c>
      <c r="AY23" s="287"/>
      <c r="AZ23" s="288">
        <f>IF($BB$3="４週",AX23/4,IF($BB$3="暦月",【記載例】通所リハ!AX23/(【記載例】通所リハ!$BB$8/7),""))</f>
        <v>37.333333333333336</v>
      </c>
      <c r="BA23" s="289"/>
      <c r="BB23" s="277"/>
      <c r="BC23" s="278"/>
      <c r="BD23" s="278"/>
      <c r="BE23" s="278"/>
      <c r="BF23" s="279"/>
    </row>
    <row r="24" spans="2:58" ht="20.25" customHeight="1" x14ac:dyDescent="0.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IF(S22="","",VLOOKUP(S22,'【記載例】シフト記号表（勤務時間帯）'!$C$7:$U$36,19,FALSE))</f>
        <v>7</v>
      </c>
      <c r="T24" s="232">
        <f>IF(T22="","",VLOOKUP(T22,'【記載例】シフト記号表（勤務時間帯）'!$C$7:$U$36,19,FALSE))</f>
        <v>7</v>
      </c>
      <c r="U24" s="232" t="str">
        <f>IF(U22="","",VLOOKUP(U22,'【記載例】シフト記号表（勤務時間帯）'!$C$7:$U$36,19,FALSE))</f>
        <v/>
      </c>
      <c r="V24" s="232" t="str">
        <f>IF(V22="","",VLOOKUP(V22,'【記載例】シフト記号表（勤務時間帯）'!$C$7:$U$36,19,FALSE))</f>
        <v/>
      </c>
      <c r="W24" s="232">
        <f>IF(W22="","",VLOOKUP(W22,'【記載例】シフト記号表（勤務時間帯）'!$C$7:$U$36,19,FALSE))</f>
        <v>7</v>
      </c>
      <c r="X24" s="232">
        <f>IF(X22="","",VLOOKUP(X22,'【記載例】シフト記号表（勤務時間帯）'!$C$7:$U$36,19,FALSE))</f>
        <v>7</v>
      </c>
      <c r="Y24" s="233">
        <f>IF(Y22="","",VLOOKUP(Y22,'【記載例】シフト記号表（勤務時間帯）'!$C$7:$U$36,19,FALSE))</f>
        <v>7</v>
      </c>
      <c r="Z24" s="231">
        <f>IF(Z22="","",VLOOKUP(Z22,'【記載例】シフト記号表（勤務時間帯）'!$C$7:$U$36,19,FALSE))</f>
        <v>7</v>
      </c>
      <c r="AA24" s="232">
        <f>IF(AA22="","",VLOOKUP(AA22,'【記載例】シフト記号表（勤務時間帯）'!$C$7:$U$36,19,FALSE))</f>
        <v>7</v>
      </c>
      <c r="AB24" s="232" t="str">
        <f>IF(AB22="","",VLOOKUP(AB22,'【記載例】シフト記号表（勤務時間帯）'!$C$7:$U$36,19,FALSE))</f>
        <v/>
      </c>
      <c r="AC24" s="232" t="str">
        <f>IF(AC22="","",VLOOKUP(AC22,'【記載例】シフト記号表（勤務時間帯）'!$C$7:$U$36,19,FALSE))</f>
        <v/>
      </c>
      <c r="AD24" s="232">
        <f>IF(AD22="","",VLOOKUP(AD22,'【記載例】シフト記号表（勤務時間帯）'!$C$7:$U$36,19,FALSE))</f>
        <v>7</v>
      </c>
      <c r="AE24" s="232">
        <f>IF(AE22="","",VLOOKUP(AE22,'【記載例】シフト記号表（勤務時間帯）'!$C$7:$U$36,19,FALSE))</f>
        <v>7</v>
      </c>
      <c r="AF24" s="233">
        <f>IF(AF22="","",VLOOKUP(AF22,'【記載例】シフト記号表（勤務時間帯）'!$C$7:$U$36,19,FALSE))</f>
        <v>7</v>
      </c>
      <c r="AG24" s="231">
        <f>IF(AG22="","",VLOOKUP(AG22,'【記載例】シフト記号表（勤務時間帯）'!$C$7:$U$36,19,FALSE))</f>
        <v>7</v>
      </c>
      <c r="AH24" s="232">
        <f>IF(AH22="","",VLOOKUP(AH22,'【記載例】シフト記号表（勤務時間帯）'!$C$7:$U$36,19,FALSE))</f>
        <v>7</v>
      </c>
      <c r="AI24" s="232" t="str">
        <f>IF(AI22="","",VLOOKUP(AI22,'【記載例】シフト記号表（勤務時間帯）'!$C$7:$U$36,19,FALSE))</f>
        <v/>
      </c>
      <c r="AJ24" s="232" t="str">
        <f>IF(AJ22="","",VLOOKUP(AJ22,'【記載例】シフト記号表（勤務時間帯）'!$C$7:$U$36,19,FALSE))</f>
        <v/>
      </c>
      <c r="AK24" s="232">
        <f>IF(AK22="","",VLOOKUP(AK22,'【記載例】シフト記号表（勤務時間帯）'!$C$7:$U$36,19,FALSE))</f>
        <v>7</v>
      </c>
      <c r="AL24" s="232">
        <f>IF(AL22="","",VLOOKUP(AL22,'【記載例】シフト記号表（勤務時間帯）'!$C$7:$U$36,19,FALSE))</f>
        <v>7</v>
      </c>
      <c r="AM24" s="233">
        <f>IF(AM22="","",VLOOKUP(AM22,'【記載例】シフト記号表（勤務時間帯）'!$C$7:$U$36,19,FALSE))</f>
        <v>7</v>
      </c>
      <c r="AN24" s="231">
        <f>IF(AN22="","",VLOOKUP(AN22,'【記載例】シフト記号表（勤務時間帯）'!$C$7:$U$36,19,FALSE))</f>
        <v>7</v>
      </c>
      <c r="AO24" s="232">
        <f>IF(AO22="","",VLOOKUP(AO22,'【記載例】シフト記号表（勤務時間帯）'!$C$7:$U$36,19,FALSE))</f>
        <v>7</v>
      </c>
      <c r="AP24" s="232" t="str">
        <f>IF(AP22="","",VLOOKUP(AP22,'【記載例】シフト記号表（勤務時間帯）'!$C$7:$U$36,19,FALSE))</f>
        <v/>
      </c>
      <c r="AQ24" s="232" t="str">
        <f>IF(AQ22="","",VLOOKUP(AQ22,'【記載例】シフト記号表（勤務時間帯）'!$C$7:$U$36,19,FALSE))</f>
        <v/>
      </c>
      <c r="AR24" s="232">
        <f>IF(AR22="","",VLOOKUP(AR22,'【記載例】シフト記号表（勤務時間帯）'!$C$7:$U$36,19,FALSE))</f>
        <v>7</v>
      </c>
      <c r="AS24" s="232">
        <f>IF(AS22="","",VLOOKUP(AS22,'【記載例】シフト記号表（勤務時間帯）'!$C$7:$U$36,19,FALSE))</f>
        <v>7</v>
      </c>
      <c r="AT24" s="233">
        <f>IF(AT22="","",VLOOKUP(AT22,'【記載例】シフト記号表（勤務時間帯）'!$C$7:$U$36,19,FALSE))</f>
        <v>7</v>
      </c>
      <c r="AU24" s="231" t="str">
        <f>IF(AU22="","",VLOOKUP(AU22,'【記載例】シフト記号表（勤務時間帯）'!$C$7:$U$36,19,FALSE))</f>
        <v/>
      </c>
      <c r="AV24" s="232" t="str">
        <f>IF(AV22="","",VLOOKUP(AV22,'【記載例】シフト記号表（勤務時間帯）'!$C$7:$U$36,19,FALSE))</f>
        <v/>
      </c>
      <c r="AW24" s="232" t="str">
        <f>IF(AW22="","",VLOOKUP(AW22,'【記載例】シフト記号表（勤務時間帯）'!$C$7:$U$36,19,FALSE))</f>
        <v/>
      </c>
      <c r="AX24" s="293">
        <f>IF($BB$3="４週",SUM(S24:AT24),IF($BB$3="暦月",SUM(S24:AW24),""))</f>
        <v>140</v>
      </c>
      <c r="AY24" s="294"/>
      <c r="AZ24" s="368">
        <f>IF($BB$3="４週",AX24/4,IF($BB$3="暦月",【記載例】通所リハ!AX24/(【記載例】通所リハ!$BB$8/7),""))</f>
        <v>32.666666666666664</v>
      </c>
      <c r="BA24" s="369"/>
      <c r="BB24" s="280"/>
      <c r="BC24" s="281"/>
      <c r="BD24" s="281"/>
      <c r="BE24" s="281"/>
      <c r="BF24" s="282"/>
    </row>
    <row r="25" spans="2:58" ht="20.25" customHeight="1" x14ac:dyDescent="0.5">
      <c r="B25" s="370">
        <f>B22+1</f>
        <v>2</v>
      </c>
      <c r="C25" s="375" t="s">
        <v>25</v>
      </c>
      <c r="D25" s="376"/>
      <c r="E25" s="377"/>
      <c r="F25" s="111"/>
      <c r="G25" s="403" t="s">
        <v>102</v>
      </c>
      <c r="H25" s="405" t="s">
        <v>143</v>
      </c>
      <c r="I25" s="398"/>
      <c r="J25" s="398"/>
      <c r="K25" s="399"/>
      <c r="L25" s="406" t="s">
        <v>104</v>
      </c>
      <c r="M25" s="407"/>
      <c r="N25" s="407"/>
      <c r="O25" s="408"/>
      <c r="P25" s="412" t="s">
        <v>44</v>
      </c>
      <c r="Q25" s="413"/>
      <c r="R25" s="414"/>
      <c r="S25" s="104" t="s">
        <v>147</v>
      </c>
      <c r="T25" s="105" t="s">
        <v>123</v>
      </c>
      <c r="U25" s="105"/>
      <c r="V25" s="105"/>
      <c r="W25" s="105" t="s">
        <v>123</v>
      </c>
      <c r="X25" s="105" t="s">
        <v>123</v>
      </c>
      <c r="Y25" s="106" t="s">
        <v>147</v>
      </c>
      <c r="Z25" s="104" t="s">
        <v>147</v>
      </c>
      <c r="AA25" s="105" t="s">
        <v>123</v>
      </c>
      <c r="AB25" s="105"/>
      <c r="AC25" s="105"/>
      <c r="AD25" s="105" t="s">
        <v>123</v>
      </c>
      <c r="AE25" s="105" t="s">
        <v>123</v>
      </c>
      <c r="AF25" s="106" t="s">
        <v>147</v>
      </c>
      <c r="AG25" s="104" t="s">
        <v>147</v>
      </c>
      <c r="AH25" s="105" t="s">
        <v>123</v>
      </c>
      <c r="AI25" s="105"/>
      <c r="AJ25" s="105"/>
      <c r="AK25" s="105" t="s">
        <v>123</v>
      </c>
      <c r="AL25" s="105" t="s">
        <v>123</v>
      </c>
      <c r="AM25" s="106" t="s">
        <v>147</v>
      </c>
      <c r="AN25" s="104" t="s">
        <v>147</v>
      </c>
      <c r="AO25" s="105" t="s">
        <v>123</v>
      </c>
      <c r="AP25" s="105"/>
      <c r="AQ25" s="105"/>
      <c r="AR25" s="105" t="s">
        <v>123</v>
      </c>
      <c r="AS25" s="105" t="s">
        <v>123</v>
      </c>
      <c r="AT25" s="106" t="s">
        <v>147</v>
      </c>
      <c r="AU25" s="104"/>
      <c r="AV25" s="105"/>
      <c r="AW25" s="105"/>
      <c r="AX25" s="371"/>
      <c r="AY25" s="372"/>
      <c r="AZ25" s="373"/>
      <c r="BA25" s="374"/>
      <c r="BB25" s="400"/>
      <c r="BC25" s="401"/>
      <c r="BD25" s="401"/>
      <c r="BE25" s="401"/>
      <c r="BF25" s="402"/>
    </row>
    <row r="26" spans="2:58" ht="20.25" customHeight="1" x14ac:dyDescent="0.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IF(S25="","",VLOOKUP(S25,'【記載例】シフト記号表（勤務時間帯）'!$C$7:$K$36,9,FALSE))</f>
        <v>8</v>
      </c>
      <c r="T26" s="229">
        <f>IF(T25="","",VLOOKUP(T25,'【記載例】シフト記号表（勤務時間帯）'!$C$7:$K$36,9,FALSE))</f>
        <v>8</v>
      </c>
      <c r="U26" s="229" t="str">
        <f>IF(U25="","",VLOOKUP(U25,'【記載例】シフト記号表（勤務時間帯）'!$C$7:$K$36,9,FALSE))</f>
        <v/>
      </c>
      <c r="V26" s="229" t="str">
        <f>IF(V25="","",VLOOKUP(V25,'【記載例】シフト記号表（勤務時間帯）'!$C$7:$K$36,9,FALSE))</f>
        <v/>
      </c>
      <c r="W26" s="229">
        <f>IF(W25="","",VLOOKUP(W25,'【記載例】シフト記号表（勤務時間帯）'!$C$7:$K$36,9,FALSE))</f>
        <v>8</v>
      </c>
      <c r="X26" s="229">
        <f>IF(X25="","",VLOOKUP(X25,'【記載例】シフト記号表（勤務時間帯）'!$C$7:$K$36,9,FALSE))</f>
        <v>8</v>
      </c>
      <c r="Y26" s="230">
        <f>IF(Y25="","",VLOOKUP(Y25,'【記載例】シフト記号表（勤務時間帯）'!$C$7:$K$36,9,FALSE))</f>
        <v>8</v>
      </c>
      <c r="Z26" s="228">
        <f>IF(Z25="","",VLOOKUP(Z25,'【記載例】シフト記号表（勤務時間帯）'!$C$7:$K$36,9,FALSE))</f>
        <v>8</v>
      </c>
      <c r="AA26" s="229">
        <f>IF(AA25="","",VLOOKUP(AA25,'【記載例】シフト記号表（勤務時間帯）'!$C$7:$K$36,9,FALSE))</f>
        <v>8</v>
      </c>
      <c r="AB26" s="229" t="str">
        <f>IF(AB25="","",VLOOKUP(AB25,'【記載例】シフト記号表（勤務時間帯）'!$C$7:$K$36,9,FALSE))</f>
        <v/>
      </c>
      <c r="AC26" s="229" t="str">
        <f>IF(AC25="","",VLOOKUP(AC25,'【記載例】シフト記号表（勤務時間帯）'!$C$7:$K$36,9,FALSE))</f>
        <v/>
      </c>
      <c r="AD26" s="229">
        <f>IF(AD25="","",VLOOKUP(AD25,'【記載例】シフト記号表（勤務時間帯）'!$C$7:$K$36,9,FALSE))</f>
        <v>8</v>
      </c>
      <c r="AE26" s="229">
        <f>IF(AE25="","",VLOOKUP(AE25,'【記載例】シフト記号表（勤務時間帯）'!$C$7:$K$36,9,FALSE))</f>
        <v>8</v>
      </c>
      <c r="AF26" s="230">
        <f>IF(AF25="","",VLOOKUP(AF25,'【記載例】シフト記号表（勤務時間帯）'!$C$7:$K$36,9,FALSE))</f>
        <v>8</v>
      </c>
      <c r="AG26" s="228">
        <f>IF(AG25="","",VLOOKUP(AG25,'【記載例】シフト記号表（勤務時間帯）'!$C$7:$K$36,9,FALSE))</f>
        <v>8</v>
      </c>
      <c r="AH26" s="229">
        <f>IF(AH25="","",VLOOKUP(AH25,'【記載例】シフト記号表（勤務時間帯）'!$C$7:$K$36,9,FALSE))</f>
        <v>8</v>
      </c>
      <c r="AI26" s="229" t="str">
        <f>IF(AI25="","",VLOOKUP(AI25,'【記載例】シフト記号表（勤務時間帯）'!$C$7:$K$36,9,FALSE))</f>
        <v/>
      </c>
      <c r="AJ26" s="229" t="str">
        <f>IF(AJ25="","",VLOOKUP(AJ25,'【記載例】シフト記号表（勤務時間帯）'!$C$7:$K$36,9,FALSE))</f>
        <v/>
      </c>
      <c r="AK26" s="229">
        <f>IF(AK25="","",VLOOKUP(AK25,'【記載例】シフト記号表（勤務時間帯）'!$C$7:$K$36,9,FALSE))</f>
        <v>8</v>
      </c>
      <c r="AL26" s="229">
        <f>IF(AL25="","",VLOOKUP(AL25,'【記載例】シフト記号表（勤務時間帯）'!$C$7:$K$36,9,FALSE))</f>
        <v>8</v>
      </c>
      <c r="AM26" s="230">
        <f>IF(AM25="","",VLOOKUP(AM25,'【記載例】シフト記号表（勤務時間帯）'!$C$7:$K$36,9,FALSE))</f>
        <v>8</v>
      </c>
      <c r="AN26" s="228">
        <f>IF(AN25="","",VLOOKUP(AN25,'【記載例】シフト記号表（勤務時間帯）'!$C$7:$K$36,9,FALSE))</f>
        <v>8</v>
      </c>
      <c r="AO26" s="229">
        <f>IF(AO25="","",VLOOKUP(AO25,'【記載例】シフト記号表（勤務時間帯）'!$C$7:$K$36,9,FALSE))</f>
        <v>8</v>
      </c>
      <c r="AP26" s="229" t="str">
        <f>IF(AP25="","",VLOOKUP(AP25,'【記載例】シフト記号表（勤務時間帯）'!$C$7:$K$36,9,FALSE))</f>
        <v/>
      </c>
      <c r="AQ26" s="229" t="str">
        <f>IF(AQ25="","",VLOOKUP(AQ25,'【記載例】シフト記号表（勤務時間帯）'!$C$7:$K$36,9,FALSE))</f>
        <v/>
      </c>
      <c r="AR26" s="229">
        <f>IF(AR25="","",VLOOKUP(AR25,'【記載例】シフト記号表（勤務時間帯）'!$C$7:$K$36,9,FALSE))</f>
        <v>8</v>
      </c>
      <c r="AS26" s="229">
        <f>IF(AS25="","",VLOOKUP(AS25,'【記載例】シフト記号表（勤務時間帯）'!$C$7:$K$36,9,FALSE))</f>
        <v>8</v>
      </c>
      <c r="AT26" s="230">
        <f>IF(AT25="","",VLOOKUP(AT25,'【記載例】シフト記号表（勤務時間帯）'!$C$7:$K$36,9,FALSE))</f>
        <v>8</v>
      </c>
      <c r="AU26" s="228" t="str">
        <f>IF(AU25="","",VLOOKUP(AU25,'【記載例】シフト記号表（勤務時間帯）'!$C$7:$K$36,9,FALSE))</f>
        <v/>
      </c>
      <c r="AV26" s="229" t="str">
        <f>IF(AV25="","",VLOOKUP(AV25,'【記載例】シフト記号表（勤務時間帯）'!$C$7:$K$36,9,FALSE))</f>
        <v/>
      </c>
      <c r="AW26" s="229" t="str">
        <f>IF(AW25="","",VLOOKUP(AW25,'【記載例】シフト記号表（勤務時間帯）'!$C$7:$K$36,9,FALSE))</f>
        <v/>
      </c>
      <c r="AX26" s="286">
        <f>IF($BB$3="４週",SUM(S26:AT26),IF($BB$3="暦月",SUM(S26:AW26),""))</f>
        <v>160</v>
      </c>
      <c r="AY26" s="287"/>
      <c r="AZ26" s="288">
        <f>IF($BB$3="４週",AX26/4,IF($BB$3="暦月",【記載例】通所リハ!AX26/(【記載例】通所リハ!$BB$8/7),""))</f>
        <v>37.333333333333336</v>
      </c>
      <c r="BA26" s="289"/>
      <c r="BB26" s="277"/>
      <c r="BC26" s="278"/>
      <c r="BD26" s="278"/>
      <c r="BE26" s="278"/>
      <c r="BF26" s="279"/>
    </row>
    <row r="27" spans="2:58" ht="20.25" customHeight="1" x14ac:dyDescent="0.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IF(S25="","",VLOOKUP(S25,'【記載例】シフト記号表（勤務時間帯）'!$C$7:$U$36,19,FALSE))</f>
        <v>7</v>
      </c>
      <c r="T27" s="232">
        <f>IF(T25="","",VLOOKUP(T25,'【記載例】シフト記号表（勤務時間帯）'!$C$7:$U$36,19,FALSE))</f>
        <v>7</v>
      </c>
      <c r="U27" s="232" t="str">
        <f>IF(U25="","",VLOOKUP(U25,'【記載例】シフト記号表（勤務時間帯）'!$C$7:$U$36,19,FALSE))</f>
        <v/>
      </c>
      <c r="V27" s="232" t="str">
        <f>IF(V25="","",VLOOKUP(V25,'【記載例】シフト記号表（勤務時間帯）'!$C$7:$U$36,19,FALSE))</f>
        <v/>
      </c>
      <c r="W27" s="232">
        <f>IF(W25="","",VLOOKUP(W25,'【記載例】シフト記号表（勤務時間帯）'!$C$7:$U$36,19,FALSE))</f>
        <v>7</v>
      </c>
      <c r="X27" s="232">
        <f>IF(X25="","",VLOOKUP(X25,'【記載例】シフト記号表（勤務時間帯）'!$C$7:$U$36,19,FALSE))</f>
        <v>7</v>
      </c>
      <c r="Y27" s="233">
        <f>IF(Y25="","",VLOOKUP(Y25,'【記載例】シフト記号表（勤務時間帯）'!$C$7:$U$36,19,FALSE))</f>
        <v>7</v>
      </c>
      <c r="Z27" s="231">
        <f>IF(Z25="","",VLOOKUP(Z25,'【記載例】シフト記号表（勤務時間帯）'!$C$7:$U$36,19,FALSE))</f>
        <v>7</v>
      </c>
      <c r="AA27" s="232">
        <f>IF(AA25="","",VLOOKUP(AA25,'【記載例】シフト記号表（勤務時間帯）'!$C$7:$U$36,19,FALSE))</f>
        <v>7</v>
      </c>
      <c r="AB27" s="232" t="str">
        <f>IF(AB25="","",VLOOKUP(AB25,'【記載例】シフト記号表（勤務時間帯）'!$C$7:$U$36,19,FALSE))</f>
        <v/>
      </c>
      <c r="AC27" s="232" t="str">
        <f>IF(AC25="","",VLOOKUP(AC25,'【記載例】シフト記号表（勤務時間帯）'!$C$7:$U$36,19,FALSE))</f>
        <v/>
      </c>
      <c r="AD27" s="232">
        <f>IF(AD25="","",VLOOKUP(AD25,'【記載例】シフト記号表（勤務時間帯）'!$C$7:$U$36,19,FALSE))</f>
        <v>7</v>
      </c>
      <c r="AE27" s="232">
        <f>IF(AE25="","",VLOOKUP(AE25,'【記載例】シフト記号表（勤務時間帯）'!$C$7:$U$36,19,FALSE))</f>
        <v>7</v>
      </c>
      <c r="AF27" s="233">
        <f>IF(AF25="","",VLOOKUP(AF25,'【記載例】シフト記号表（勤務時間帯）'!$C$7:$U$36,19,FALSE))</f>
        <v>7</v>
      </c>
      <c r="AG27" s="231">
        <f>IF(AG25="","",VLOOKUP(AG25,'【記載例】シフト記号表（勤務時間帯）'!$C$7:$U$36,19,FALSE))</f>
        <v>7</v>
      </c>
      <c r="AH27" s="232">
        <f>IF(AH25="","",VLOOKUP(AH25,'【記載例】シフト記号表（勤務時間帯）'!$C$7:$U$36,19,FALSE))</f>
        <v>7</v>
      </c>
      <c r="AI27" s="232" t="str">
        <f>IF(AI25="","",VLOOKUP(AI25,'【記載例】シフト記号表（勤務時間帯）'!$C$7:$U$36,19,FALSE))</f>
        <v/>
      </c>
      <c r="AJ27" s="232" t="str">
        <f>IF(AJ25="","",VLOOKUP(AJ25,'【記載例】シフト記号表（勤務時間帯）'!$C$7:$U$36,19,FALSE))</f>
        <v/>
      </c>
      <c r="AK27" s="232">
        <f>IF(AK25="","",VLOOKUP(AK25,'【記載例】シフト記号表（勤務時間帯）'!$C$7:$U$36,19,FALSE))</f>
        <v>7</v>
      </c>
      <c r="AL27" s="232">
        <f>IF(AL25="","",VLOOKUP(AL25,'【記載例】シフト記号表（勤務時間帯）'!$C$7:$U$36,19,FALSE))</f>
        <v>7</v>
      </c>
      <c r="AM27" s="233">
        <f>IF(AM25="","",VLOOKUP(AM25,'【記載例】シフト記号表（勤務時間帯）'!$C$7:$U$36,19,FALSE))</f>
        <v>7</v>
      </c>
      <c r="AN27" s="231">
        <f>IF(AN25="","",VLOOKUP(AN25,'【記載例】シフト記号表（勤務時間帯）'!$C$7:$U$36,19,FALSE))</f>
        <v>7</v>
      </c>
      <c r="AO27" s="232">
        <f>IF(AO25="","",VLOOKUP(AO25,'【記載例】シフト記号表（勤務時間帯）'!$C$7:$U$36,19,FALSE))</f>
        <v>7</v>
      </c>
      <c r="AP27" s="232" t="str">
        <f>IF(AP25="","",VLOOKUP(AP25,'【記載例】シフト記号表（勤務時間帯）'!$C$7:$U$36,19,FALSE))</f>
        <v/>
      </c>
      <c r="AQ27" s="232" t="str">
        <f>IF(AQ25="","",VLOOKUP(AQ25,'【記載例】シフト記号表（勤務時間帯）'!$C$7:$U$36,19,FALSE))</f>
        <v/>
      </c>
      <c r="AR27" s="232">
        <f>IF(AR25="","",VLOOKUP(AR25,'【記載例】シフト記号表（勤務時間帯）'!$C$7:$U$36,19,FALSE))</f>
        <v>7</v>
      </c>
      <c r="AS27" s="232">
        <f>IF(AS25="","",VLOOKUP(AS25,'【記載例】シフト記号表（勤務時間帯）'!$C$7:$U$36,19,FALSE))</f>
        <v>7</v>
      </c>
      <c r="AT27" s="233">
        <f>IF(AT25="","",VLOOKUP(AT25,'【記載例】シフト記号表（勤務時間帯）'!$C$7:$U$36,19,FALSE))</f>
        <v>7</v>
      </c>
      <c r="AU27" s="231" t="str">
        <f>IF(AU25="","",VLOOKUP(AU25,'【記載例】シフト記号表（勤務時間帯）'!$C$7:$U$36,19,FALSE))</f>
        <v/>
      </c>
      <c r="AV27" s="232" t="str">
        <f>IF(AV25="","",VLOOKUP(AV25,'【記載例】シフト記号表（勤務時間帯）'!$C$7:$U$36,19,FALSE))</f>
        <v/>
      </c>
      <c r="AW27" s="232" t="str">
        <f>IF(AW25="","",VLOOKUP(AW25,'【記載例】シフト記号表（勤務時間帯）'!$C$7:$U$36,19,FALSE))</f>
        <v/>
      </c>
      <c r="AX27" s="293">
        <f>IF($BB$3="４週",SUM(S27:AT27),IF($BB$3="暦月",SUM(S27:AW27),""))</f>
        <v>140</v>
      </c>
      <c r="AY27" s="294"/>
      <c r="AZ27" s="368">
        <f>IF($BB$3="４週",AX27/4,IF($BB$3="暦月",【記載例】通所リハ!AX27/(【記載例】通所リハ!$BB$8/7),""))</f>
        <v>32.666666666666664</v>
      </c>
      <c r="BA27" s="369"/>
      <c r="BB27" s="280"/>
      <c r="BC27" s="281"/>
      <c r="BD27" s="281"/>
      <c r="BE27" s="281"/>
      <c r="BF27" s="282"/>
    </row>
    <row r="28" spans="2:58" ht="20.25" customHeight="1" x14ac:dyDescent="0.5">
      <c r="B28" s="370">
        <f>B25+1</f>
        <v>3</v>
      </c>
      <c r="C28" s="375" t="s">
        <v>4</v>
      </c>
      <c r="D28" s="376"/>
      <c r="E28" s="377"/>
      <c r="F28" s="111"/>
      <c r="G28" s="403" t="s">
        <v>102</v>
      </c>
      <c r="H28" s="405" t="s">
        <v>13</v>
      </c>
      <c r="I28" s="398"/>
      <c r="J28" s="398"/>
      <c r="K28" s="399"/>
      <c r="L28" s="406" t="s">
        <v>105</v>
      </c>
      <c r="M28" s="407"/>
      <c r="N28" s="407"/>
      <c r="O28" s="408"/>
      <c r="P28" s="412" t="s">
        <v>44</v>
      </c>
      <c r="Q28" s="413"/>
      <c r="R28" s="414"/>
      <c r="S28" s="104" t="s">
        <v>123</v>
      </c>
      <c r="T28" s="105" t="s">
        <v>147</v>
      </c>
      <c r="U28" s="105"/>
      <c r="V28" s="105"/>
      <c r="W28" s="105" t="s">
        <v>147</v>
      </c>
      <c r="X28" s="105" t="s">
        <v>147</v>
      </c>
      <c r="Y28" s="106" t="s">
        <v>123</v>
      </c>
      <c r="Z28" s="104" t="s">
        <v>123</v>
      </c>
      <c r="AA28" s="105" t="s">
        <v>147</v>
      </c>
      <c r="AB28" s="105"/>
      <c r="AC28" s="105"/>
      <c r="AD28" s="105" t="s">
        <v>147</v>
      </c>
      <c r="AE28" s="105" t="s">
        <v>147</v>
      </c>
      <c r="AF28" s="106" t="s">
        <v>123</v>
      </c>
      <c r="AG28" s="104" t="s">
        <v>123</v>
      </c>
      <c r="AH28" s="105" t="s">
        <v>147</v>
      </c>
      <c r="AI28" s="105"/>
      <c r="AJ28" s="105"/>
      <c r="AK28" s="105" t="s">
        <v>147</v>
      </c>
      <c r="AL28" s="105" t="s">
        <v>147</v>
      </c>
      <c r="AM28" s="106" t="s">
        <v>123</v>
      </c>
      <c r="AN28" s="104" t="s">
        <v>123</v>
      </c>
      <c r="AO28" s="105" t="s">
        <v>147</v>
      </c>
      <c r="AP28" s="105"/>
      <c r="AQ28" s="105"/>
      <c r="AR28" s="105" t="s">
        <v>147</v>
      </c>
      <c r="AS28" s="105" t="s">
        <v>147</v>
      </c>
      <c r="AT28" s="106" t="s">
        <v>123</v>
      </c>
      <c r="AU28" s="104"/>
      <c r="AV28" s="105"/>
      <c r="AW28" s="105"/>
      <c r="AX28" s="371"/>
      <c r="AY28" s="372"/>
      <c r="AZ28" s="373"/>
      <c r="BA28" s="374"/>
      <c r="BB28" s="400"/>
      <c r="BC28" s="401"/>
      <c r="BD28" s="401"/>
      <c r="BE28" s="401"/>
      <c r="BF28" s="402"/>
    </row>
    <row r="29" spans="2:58" ht="20.25" customHeight="1" x14ac:dyDescent="0.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IF(S28="","",VLOOKUP(S28,'【記載例】シフト記号表（勤務時間帯）'!$C$7:$K$36,9,FALSE))</f>
        <v>8</v>
      </c>
      <c r="T29" s="229">
        <f>IF(T28="","",VLOOKUP(T28,'【記載例】シフト記号表（勤務時間帯）'!$C$7:$K$36,9,FALSE))</f>
        <v>8</v>
      </c>
      <c r="U29" s="229" t="str">
        <f>IF(U28="","",VLOOKUP(U28,'【記載例】シフト記号表（勤務時間帯）'!$C$7:$K$36,9,FALSE))</f>
        <v/>
      </c>
      <c r="V29" s="229" t="str">
        <f>IF(V28="","",VLOOKUP(V28,'【記載例】シフト記号表（勤務時間帯）'!$C$7:$K$36,9,FALSE))</f>
        <v/>
      </c>
      <c r="W29" s="229">
        <f>IF(W28="","",VLOOKUP(W28,'【記載例】シフト記号表（勤務時間帯）'!$C$7:$K$36,9,FALSE))</f>
        <v>8</v>
      </c>
      <c r="X29" s="229">
        <f>IF(X28="","",VLOOKUP(X28,'【記載例】シフト記号表（勤務時間帯）'!$C$7:$K$36,9,FALSE))</f>
        <v>8</v>
      </c>
      <c r="Y29" s="230">
        <f>IF(Y28="","",VLOOKUP(Y28,'【記載例】シフト記号表（勤務時間帯）'!$C$7:$K$36,9,FALSE))</f>
        <v>8</v>
      </c>
      <c r="Z29" s="228">
        <f>IF(Z28="","",VLOOKUP(Z28,'【記載例】シフト記号表（勤務時間帯）'!$C$7:$K$36,9,FALSE))</f>
        <v>8</v>
      </c>
      <c r="AA29" s="229">
        <f>IF(AA28="","",VLOOKUP(AA28,'【記載例】シフト記号表（勤務時間帯）'!$C$7:$K$36,9,FALSE))</f>
        <v>8</v>
      </c>
      <c r="AB29" s="229" t="str">
        <f>IF(AB28="","",VLOOKUP(AB28,'【記載例】シフト記号表（勤務時間帯）'!$C$7:$K$36,9,FALSE))</f>
        <v/>
      </c>
      <c r="AC29" s="229" t="str">
        <f>IF(AC28="","",VLOOKUP(AC28,'【記載例】シフト記号表（勤務時間帯）'!$C$7:$K$36,9,FALSE))</f>
        <v/>
      </c>
      <c r="AD29" s="229">
        <f>IF(AD28="","",VLOOKUP(AD28,'【記載例】シフト記号表（勤務時間帯）'!$C$7:$K$36,9,FALSE))</f>
        <v>8</v>
      </c>
      <c r="AE29" s="229">
        <f>IF(AE28="","",VLOOKUP(AE28,'【記載例】シフト記号表（勤務時間帯）'!$C$7:$K$36,9,FALSE))</f>
        <v>8</v>
      </c>
      <c r="AF29" s="230">
        <f>IF(AF28="","",VLOOKUP(AF28,'【記載例】シフト記号表（勤務時間帯）'!$C$7:$K$36,9,FALSE))</f>
        <v>8</v>
      </c>
      <c r="AG29" s="228">
        <f>IF(AG28="","",VLOOKUP(AG28,'【記載例】シフト記号表（勤務時間帯）'!$C$7:$K$36,9,FALSE))</f>
        <v>8</v>
      </c>
      <c r="AH29" s="229">
        <f>IF(AH28="","",VLOOKUP(AH28,'【記載例】シフト記号表（勤務時間帯）'!$C$7:$K$36,9,FALSE))</f>
        <v>8</v>
      </c>
      <c r="AI29" s="229" t="str">
        <f>IF(AI28="","",VLOOKUP(AI28,'【記載例】シフト記号表（勤務時間帯）'!$C$7:$K$36,9,FALSE))</f>
        <v/>
      </c>
      <c r="AJ29" s="229" t="str">
        <f>IF(AJ28="","",VLOOKUP(AJ28,'【記載例】シフト記号表（勤務時間帯）'!$C$7:$K$36,9,FALSE))</f>
        <v/>
      </c>
      <c r="AK29" s="229">
        <f>IF(AK28="","",VLOOKUP(AK28,'【記載例】シフト記号表（勤務時間帯）'!$C$7:$K$36,9,FALSE))</f>
        <v>8</v>
      </c>
      <c r="AL29" s="229">
        <f>IF(AL28="","",VLOOKUP(AL28,'【記載例】シフト記号表（勤務時間帯）'!$C$7:$K$36,9,FALSE))</f>
        <v>8</v>
      </c>
      <c r="AM29" s="230">
        <f>IF(AM28="","",VLOOKUP(AM28,'【記載例】シフト記号表（勤務時間帯）'!$C$7:$K$36,9,FALSE))</f>
        <v>8</v>
      </c>
      <c r="AN29" s="228">
        <f>IF(AN28="","",VLOOKUP(AN28,'【記載例】シフト記号表（勤務時間帯）'!$C$7:$K$36,9,FALSE))</f>
        <v>8</v>
      </c>
      <c r="AO29" s="229">
        <f>IF(AO28="","",VLOOKUP(AO28,'【記載例】シフト記号表（勤務時間帯）'!$C$7:$K$36,9,FALSE))</f>
        <v>8</v>
      </c>
      <c r="AP29" s="229" t="str">
        <f>IF(AP28="","",VLOOKUP(AP28,'【記載例】シフト記号表（勤務時間帯）'!$C$7:$K$36,9,FALSE))</f>
        <v/>
      </c>
      <c r="AQ29" s="229" t="str">
        <f>IF(AQ28="","",VLOOKUP(AQ28,'【記載例】シフト記号表（勤務時間帯）'!$C$7:$K$36,9,FALSE))</f>
        <v/>
      </c>
      <c r="AR29" s="229">
        <f>IF(AR28="","",VLOOKUP(AR28,'【記載例】シフト記号表（勤務時間帯）'!$C$7:$K$36,9,FALSE))</f>
        <v>8</v>
      </c>
      <c r="AS29" s="229">
        <f>IF(AS28="","",VLOOKUP(AS28,'【記載例】シフト記号表（勤務時間帯）'!$C$7:$K$36,9,FALSE))</f>
        <v>8</v>
      </c>
      <c r="AT29" s="230">
        <f>IF(AT28="","",VLOOKUP(AT28,'【記載例】シフト記号表（勤務時間帯）'!$C$7:$K$36,9,FALSE))</f>
        <v>8</v>
      </c>
      <c r="AU29" s="228" t="str">
        <f>IF(AU28="","",VLOOKUP(AU28,'【記載例】シフト記号表（勤務時間帯）'!$C$7:$K$36,9,FALSE))</f>
        <v/>
      </c>
      <c r="AV29" s="229" t="str">
        <f>IF(AV28="","",VLOOKUP(AV28,'【記載例】シフト記号表（勤務時間帯）'!$C$7:$K$36,9,FALSE))</f>
        <v/>
      </c>
      <c r="AW29" s="229" t="str">
        <f>IF(AW28="","",VLOOKUP(AW28,'【記載例】シフト記号表（勤務時間帯）'!$C$7:$K$36,9,FALSE))</f>
        <v/>
      </c>
      <c r="AX29" s="286">
        <f>IF($BB$3="４週",SUM(S29:AT29),IF($BB$3="暦月",SUM(S29:AW29),""))</f>
        <v>160</v>
      </c>
      <c r="AY29" s="287"/>
      <c r="AZ29" s="288">
        <f>IF($BB$3="４週",AX29/4,IF($BB$3="暦月",【記載例】通所リハ!AX29/(【記載例】通所リハ!$BB$8/7),""))</f>
        <v>37.333333333333336</v>
      </c>
      <c r="BA29" s="289"/>
      <c r="BB29" s="277"/>
      <c r="BC29" s="278"/>
      <c r="BD29" s="278"/>
      <c r="BE29" s="278"/>
      <c r="BF29" s="279"/>
    </row>
    <row r="30" spans="2:58" ht="20.25" customHeight="1" x14ac:dyDescent="0.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IF(S28="","",VLOOKUP(S28,'【記載例】シフト記号表（勤務時間帯）'!$C$7:$U$36,19,FALSE))</f>
        <v>7</v>
      </c>
      <c r="T30" s="232">
        <f>IF(T28="","",VLOOKUP(T28,'【記載例】シフト記号表（勤務時間帯）'!$C$7:$U$36,19,FALSE))</f>
        <v>7</v>
      </c>
      <c r="U30" s="232" t="str">
        <f>IF(U28="","",VLOOKUP(U28,'【記載例】シフト記号表（勤務時間帯）'!$C$7:$U$36,19,FALSE))</f>
        <v/>
      </c>
      <c r="V30" s="232" t="str">
        <f>IF(V28="","",VLOOKUP(V28,'【記載例】シフト記号表（勤務時間帯）'!$C$7:$U$36,19,FALSE))</f>
        <v/>
      </c>
      <c r="W30" s="232">
        <f>IF(W28="","",VLOOKUP(W28,'【記載例】シフト記号表（勤務時間帯）'!$C$7:$U$36,19,FALSE))</f>
        <v>7</v>
      </c>
      <c r="X30" s="232">
        <f>IF(X28="","",VLOOKUP(X28,'【記載例】シフト記号表（勤務時間帯）'!$C$7:$U$36,19,FALSE))</f>
        <v>7</v>
      </c>
      <c r="Y30" s="233">
        <f>IF(Y28="","",VLOOKUP(Y28,'【記載例】シフト記号表（勤務時間帯）'!$C$7:$U$36,19,FALSE))</f>
        <v>7</v>
      </c>
      <c r="Z30" s="231">
        <f>IF(Z28="","",VLOOKUP(Z28,'【記載例】シフト記号表（勤務時間帯）'!$C$7:$U$36,19,FALSE))</f>
        <v>7</v>
      </c>
      <c r="AA30" s="232">
        <f>IF(AA28="","",VLOOKUP(AA28,'【記載例】シフト記号表（勤務時間帯）'!$C$7:$U$36,19,FALSE))</f>
        <v>7</v>
      </c>
      <c r="AB30" s="232" t="str">
        <f>IF(AB28="","",VLOOKUP(AB28,'【記載例】シフト記号表（勤務時間帯）'!$C$7:$U$36,19,FALSE))</f>
        <v/>
      </c>
      <c r="AC30" s="232" t="str">
        <f>IF(AC28="","",VLOOKUP(AC28,'【記載例】シフト記号表（勤務時間帯）'!$C$7:$U$36,19,FALSE))</f>
        <v/>
      </c>
      <c r="AD30" s="232">
        <f>IF(AD28="","",VLOOKUP(AD28,'【記載例】シフト記号表（勤務時間帯）'!$C$7:$U$36,19,FALSE))</f>
        <v>7</v>
      </c>
      <c r="AE30" s="232">
        <f>IF(AE28="","",VLOOKUP(AE28,'【記載例】シフト記号表（勤務時間帯）'!$C$7:$U$36,19,FALSE))</f>
        <v>7</v>
      </c>
      <c r="AF30" s="233">
        <f>IF(AF28="","",VLOOKUP(AF28,'【記載例】シフト記号表（勤務時間帯）'!$C$7:$U$36,19,FALSE))</f>
        <v>7</v>
      </c>
      <c r="AG30" s="231">
        <f>IF(AG28="","",VLOOKUP(AG28,'【記載例】シフト記号表（勤務時間帯）'!$C$7:$U$36,19,FALSE))</f>
        <v>7</v>
      </c>
      <c r="AH30" s="232">
        <f>IF(AH28="","",VLOOKUP(AH28,'【記載例】シフト記号表（勤務時間帯）'!$C$7:$U$36,19,FALSE))</f>
        <v>7</v>
      </c>
      <c r="AI30" s="232" t="str">
        <f>IF(AI28="","",VLOOKUP(AI28,'【記載例】シフト記号表（勤務時間帯）'!$C$7:$U$36,19,FALSE))</f>
        <v/>
      </c>
      <c r="AJ30" s="232" t="str">
        <f>IF(AJ28="","",VLOOKUP(AJ28,'【記載例】シフト記号表（勤務時間帯）'!$C$7:$U$36,19,FALSE))</f>
        <v/>
      </c>
      <c r="AK30" s="232">
        <f>IF(AK28="","",VLOOKUP(AK28,'【記載例】シフト記号表（勤務時間帯）'!$C$7:$U$36,19,FALSE))</f>
        <v>7</v>
      </c>
      <c r="AL30" s="232">
        <f>IF(AL28="","",VLOOKUP(AL28,'【記載例】シフト記号表（勤務時間帯）'!$C$7:$U$36,19,FALSE))</f>
        <v>7</v>
      </c>
      <c r="AM30" s="233">
        <f>IF(AM28="","",VLOOKUP(AM28,'【記載例】シフト記号表（勤務時間帯）'!$C$7:$U$36,19,FALSE))</f>
        <v>7</v>
      </c>
      <c r="AN30" s="231">
        <f>IF(AN28="","",VLOOKUP(AN28,'【記載例】シフト記号表（勤務時間帯）'!$C$7:$U$36,19,FALSE))</f>
        <v>7</v>
      </c>
      <c r="AO30" s="232">
        <f>IF(AO28="","",VLOOKUP(AO28,'【記載例】シフト記号表（勤務時間帯）'!$C$7:$U$36,19,FALSE))</f>
        <v>7</v>
      </c>
      <c r="AP30" s="232" t="str">
        <f>IF(AP28="","",VLOOKUP(AP28,'【記載例】シフト記号表（勤務時間帯）'!$C$7:$U$36,19,FALSE))</f>
        <v/>
      </c>
      <c r="AQ30" s="232" t="str">
        <f>IF(AQ28="","",VLOOKUP(AQ28,'【記載例】シフト記号表（勤務時間帯）'!$C$7:$U$36,19,FALSE))</f>
        <v/>
      </c>
      <c r="AR30" s="232">
        <f>IF(AR28="","",VLOOKUP(AR28,'【記載例】シフト記号表（勤務時間帯）'!$C$7:$U$36,19,FALSE))</f>
        <v>7</v>
      </c>
      <c r="AS30" s="232">
        <f>IF(AS28="","",VLOOKUP(AS28,'【記載例】シフト記号表（勤務時間帯）'!$C$7:$U$36,19,FALSE))</f>
        <v>7</v>
      </c>
      <c r="AT30" s="233">
        <f>IF(AT28="","",VLOOKUP(AT28,'【記載例】シフト記号表（勤務時間帯）'!$C$7:$U$36,19,FALSE))</f>
        <v>7</v>
      </c>
      <c r="AU30" s="231" t="str">
        <f>IF(AU28="","",VLOOKUP(AU28,'【記載例】シフト記号表（勤務時間帯）'!$C$7:$U$36,19,FALSE))</f>
        <v/>
      </c>
      <c r="AV30" s="232" t="str">
        <f>IF(AV28="","",VLOOKUP(AV28,'【記載例】シフト記号表（勤務時間帯）'!$C$7:$U$36,19,FALSE))</f>
        <v/>
      </c>
      <c r="AW30" s="232" t="str">
        <f>IF(AW28="","",VLOOKUP(AW28,'【記載例】シフト記号表（勤務時間帯）'!$C$7:$U$36,19,FALSE))</f>
        <v/>
      </c>
      <c r="AX30" s="293">
        <f>IF($BB$3="４週",SUM(S30:AT30),IF($BB$3="暦月",SUM(S30:AW30),""))</f>
        <v>140</v>
      </c>
      <c r="AY30" s="294"/>
      <c r="AZ30" s="368">
        <f>IF($BB$3="４週",AX30/4,IF($BB$3="暦月",【記載例】通所リハ!AX30/(【記載例】通所リハ!$BB$8/7),""))</f>
        <v>32.666666666666664</v>
      </c>
      <c r="BA30" s="369"/>
      <c r="BB30" s="280"/>
      <c r="BC30" s="281"/>
      <c r="BD30" s="281"/>
      <c r="BE30" s="281"/>
      <c r="BF30" s="282"/>
    </row>
    <row r="31" spans="2:58" ht="20.25" customHeight="1" x14ac:dyDescent="0.5">
      <c r="B31" s="370">
        <f>B28+1</f>
        <v>4</v>
      </c>
      <c r="C31" s="375" t="s">
        <v>55</v>
      </c>
      <c r="D31" s="376"/>
      <c r="E31" s="377"/>
      <c r="F31" s="111"/>
      <c r="G31" s="403" t="s">
        <v>102</v>
      </c>
      <c r="H31" s="405" t="s">
        <v>88</v>
      </c>
      <c r="I31" s="398"/>
      <c r="J31" s="398"/>
      <c r="K31" s="399"/>
      <c r="L31" s="406" t="s">
        <v>106</v>
      </c>
      <c r="M31" s="407"/>
      <c r="N31" s="407"/>
      <c r="O31" s="408"/>
      <c r="P31" s="412" t="s">
        <v>44</v>
      </c>
      <c r="Q31" s="413"/>
      <c r="R31" s="414"/>
      <c r="S31" s="104" t="s">
        <v>29</v>
      </c>
      <c r="T31" s="105" t="s">
        <v>125</v>
      </c>
      <c r="U31" s="105"/>
      <c r="V31" s="105"/>
      <c r="W31" s="105" t="s">
        <v>147</v>
      </c>
      <c r="X31" s="105" t="s">
        <v>29</v>
      </c>
      <c r="Y31" s="106" t="s">
        <v>147</v>
      </c>
      <c r="Z31" s="104" t="s">
        <v>29</v>
      </c>
      <c r="AA31" s="105" t="s">
        <v>147</v>
      </c>
      <c r="AB31" s="105"/>
      <c r="AC31" s="105"/>
      <c r="AD31" s="105" t="s">
        <v>147</v>
      </c>
      <c r="AE31" s="105" t="s">
        <v>29</v>
      </c>
      <c r="AF31" s="106" t="s">
        <v>147</v>
      </c>
      <c r="AG31" s="104" t="s">
        <v>29</v>
      </c>
      <c r="AH31" s="105" t="s">
        <v>147</v>
      </c>
      <c r="AI31" s="105"/>
      <c r="AJ31" s="105"/>
      <c r="AK31" s="105" t="s">
        <v>147</v>
      </c>
      <c r="AL31" s="105" t="s">
        <v>29</v>
      </c>
      <c r="AM31" s="106" t="s">
        <v>147</v>
      </c>
      <c r="AN31" s="104" t="s">
        <v>147</v>
      </c>
      <c r="AO31" s="105" t="s">
        <v>147</v>
      </c>
      <c r="AP31" s="105"/>
      <c r="AQ31" s="105"/>
      <c r="AR31" s="105" t="s">
        <v>147</v>
      </c>
      <c r="AS31" s="105" t="s">
        <v>29</v>
      </c>
      <c r="AT31" s="106" t="s">
        <v>147</v>
      </c>
      <c r="AU31" s="104"/>
      <c r="AV31" s="105"/>
      <c r="AW31" s="105"/>
      <c r="AX31" s="371"/>
      <c r="AY31" s="372"/>
      <c r="AZ31" s="373"/>
      <c r="BA31" s="374"/>
      <c r="BB31" s="400"/>
      <c r="BC31" s="401"/>
      <c r="BD31" s="401"/>
      <c r="BE31" s="401"/>
      <c r="BF31" s="402"/>
    </row>
    <row r="32" spans="2:58" ht="20.25" customHeight="1" x14ac:dyDescent="0.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IF(S31="","",VLOOKUP(S31,'【記載例】シフト記号表（勤務時間帯）'!$C$7:$K$36,9,FALSE))</f>
        <v>8</v>
      </c>
      <c r="T32" s="229">
        <f>IF(T31="","",VLOOKUP(T31,'【記載例】シフト記号表（勤務時間帯）'!$C$7:$K$36,9,FALSE))</f>
        <v>8</v>
      </c>
      <c r="U32" s="229" t="str">
        <f>IF(U31="","",VLOOKUP(U31,'【記載例】シフト記号表（勤務時間帯）'!$C$7:$K$36,9,FALSE))</f>
        <v/>
      </c>
      <c r="V32" s="229" t="str">
        <f>IF(V31="","",VLOOKUP(V31,'【記載例】シフト記号表（勤務時間帯）'!$C$7:$K$36,9,FALSE))</f>
        <v/>
      </c>
      <c r="W32" s="229">
        <f>IF(W31="","",VLOOKUP(W31,'【記載例】シフト記号表（勤務時間帯）'!$C$7:$K$36,9,FALSE))</f>
        <v>8</v>
      </c>
      <c r="X32" s="229">
        <f>IF(X31="","",VLOOKUP(X31,'【記載例】シフト記号表（勤務時間帯）'!$C$7:$K$36,9,FALSE))</f>
        <v>8</v>
      </c>
      <c r="Y32" s="230">
        <f>IF(Y31="","",VLOOKUP(Y31,'【記載例】シフト記号表（勤務時間帯）'!$C$7:$K$36,9,FALSE))</f>
        <v>8</v>
      </c>
      <c r="Z32" s="228">
        <f>IF(Z31="","",VLOOKUP(Z31,'【記載例】シフト記号表（勤務時間帯）'!$C$7:$K$36,9,FALSE))</f>
        <v>8</v>
      </c>
      <c r="AA32" s="229">
        <f>IF(AA31="","",VLOOKUP(AA31,'【記載例】シフト記号表（勤務時間帯）'!$C$7:$K$36,9,FALSE))</f>
        <v>8</v>
      </c>
      <c r="AB32" s="229" t="str">
        <f>IF(AB31="","",VLOOKUP(AB31,'【記載例】シフト記号表（勤務時間帯）'!$C$7:$K$36,9,FALSE))</f>
        <v/>
      </c>
      <c r="AC32" s="229" t="str">
        <f>IF(AC31="","",VLOOKUP(AC31,'【記載例】シフト記号表（勤務時間帯）'!$C$7:$K$36,9,FALSE))</f>
        <v/>
      </c>
      <c r="AD32" s="229">
        <f>IF(AD31="","",VLOOKUP(AD31,'【記載例】シフト記号表（勤務時間帯）'!$C$7:$K$36,9,FALSE))</f>
        <v>8</v>
      </c>
      <c r="AE32" s="229">
        <f>IF(AE31="","",VLOOKUP(AE31,'【記載例】シフト記号表（勤務時間帯）'!$C$7:$K$36,9,FALSE))</f>
        <v>8</v>
      </c>
      <c r="AF32" s="230">
        <f>IF(AF31="","",VLOOKUP(AF31,'【記載例】シフト記号表（勤務時間帯）'!$C$7:$K$36,9,FALSE))</f>
        <v>8</v>
      </c>
      <c r="AG32" s="228">
        <f>IF(AG31="","",VLOOKUP(AG31,'【記載例】シフト記号表（勤務時間帯）'!$C$7:$K$36,9,FALSE))</f>
        <v>8</v>
      </c>
      <c r="AH32" s="229">
        <f>IF(AH31="","",VLOOKUP(AH31,'【記載例】シフト記号表（勤務時間帯）'!$C$7:$K$36,9,FALSE))</f>
        <v>8</v>
      </c>
      <c r="AI32" s="229" t="str">
        <f>IF(AI31="","",VLOOKUP(AI31,'【記載例】シフト記号表（勤務時間帯）'!$C$7:$K$36,9,FALSE))</f>
        <v/>
      </c>
      <c r="AJ32" s="229" t="str">
        <f>IF(AJ31="","",VLOOKUP(AJ31,'【記載例】シフト記号表（勤務時間帯）'!$C$7:$K$36,9,FALSE))</f>
        <v/>
      </c>
      <c r="AK32" s="229">
        <f>IF(AK31="","",VLOOKUP(AK31,'【記載例】シフト記号表（勤務時間帯）'!$C$7:$K$36,9,FALSE))</f>
        <v>8</v>
      </c>
      <c r="AL32" s="229">
        <f>IF(AL31="","",VLOOKUP(AL31,'【記載例】シフト記号表（勤務時間帯）'!$C$7:$K$36,9,FALSE))</f>
        <v>8</v>
      </c>
      <c r="AM32" s="230">
        <f>IF(AM31="","",VLOOKUP(AM31,'【記載例】シフト記号表（勤務時間帯）'!$C$7:$K$36,9,FALSE))</f>
        <v>8</v>
      </c>
      <c r="AN32" s="228">
        <f>IF(AN31="","",VLOOKUP(AN31,'【記載例】シフト記号表（勤務時間帯）'!$C$7:$K$36,9,FALSE))</f>
        <v>8</v>
      </c>
      <c r="AO32" s="229">
        <f>IF(AO31="","",VLOOKUP(AO31,'【記載例】シフト記号表（勤務時間帯）'!$C$7:$K$36,9,FALSE))</f>
        <v>8</v>
      </c>
      <c r="AP32" s="229" t="str">
        <f>IF(AP31="","",VLOOKUP(AP31,'【記載例】シフト記号表（勤務時間帯）'!$C$7:$K$36,9,FALSE))</f>
        <v/>
      </c>
      <c r="AQ32" s="229" t="str">
        <f>IF(AQ31="","",VLOOKUP(AQ31,'【記載例】シフト記号表（勤務時間帯）'!$C$7:$K$36,9,FALSE))</f>
        <v/>
      </c>
      <c r="AR32" s="229">
        <f>IF(AR31="","",VLOOKUP(AR31,'【記載例】シフト記号表（勤務時間帯）'!$C$7:$K$36,9,FALSE))</f>
        <v>8</v>
      </c>
      <c r="AS32" s="229">
        <f>IF(AS31="","",VLOOKUP(AS31,'【記載例】シフト記号表（勤務時間帯）'!$C$7:$K$36,9,FALSE))</f>
        <v>8</v>
      </c>
      <c r="AT32" s="230">
        <f>IF(AT31="","",VLOOKUP(AT31,'【記載例】シフト記号表（勤務時間帯）'!$C$7:$K$36,9,FALSE))</f>
        <v>8</v>
      </c>
      <c r="AU32" s="228" t="str">
        <f>IF(AU31="","",VLOOKUP(AU31,'【記載例】シフト記号表（勤務時間帯）'!$C$7:$K$36,9,FALSE))</f>
        <v/>
      </c>
      <c r="AV32" s="229" t="str">
        <f>IF(AV31="","",VLOOKUP(AV31,'【記載例】シフト記号表（勤務時間帯）'!$C$7:$K$36,9,FALSE))</f>
        <v/>
      </c>
      <c r="AW32" s="229" t="str">
        <f>IF(AW31="","",VLOOKUP(AW31,'【記載例】シフト記号表（勤務時間帯）'!$C$7:$K$36,9,FALSE))</f>
        <v/>
      </c>
      <c r="AX32" s="286">
        <f>IF($BB$3="４週",SUM(S32:AT32),IF($BB$3="暦月",SUM(S32:AW32),""))</f>
        <v>160</v>
      </c>
      <c r="AY32" s="287"/>
      <c r="AZ32" s="288">
        <f>IF($BB$3="４週",AX32/4,IF($BB$3="暦月",【記載例】通所リハ!AX32/(【記載例】通所リハ!$BB$8/7),""))</f>
        <v>37.333333333333336</v>
      </c>
      <c r="BA32" s="289"/>
      <c r="BB32" s="277"/>
      <c r="BC32" s="278"/>
      <c r="BD32" s="278"/>
      <c r="BE32" s="278"/>
      <c r="BF32" s="279"/>
    </row>
    <row r="33" spans="2:58" ht="20.25" customHeight="1" x14ac:dyDescent="0.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IF(S31="","",VLOOKUP(S31,'【記載例】シフト記号表（勤務時間帯）'!$C$7:$U$36,19,FALSE))</f>
        <v>7</v>
      </c>
      <c r="T33" s="232">
        <f>IF(T31="","",VLOOKUP(T31,'【記載例】シフト記号表（勤務時間帯）'!$C$7:$U$36,19,FALSE))</f>
        <v>7</v>
      </c>
      <c r="U33" s="232" t="str">
        <f>IF(U31="","",VLOOKUP(U31,'【記載例】シフト記号表（勤務時間帯）'!$C$7:$U$36,19,FALSE))</f>
        <v/>
      </c>
      <c r="V33" s="232" t="str">
        <f>IF(V31="","",VLOOKUP(V31,'【記載例】シフト記号表（勤務時間帯）'!$C$7:$U$36,19,FALSE))</f>
        <v/>
      </c>
      <c r="W33" s="232">
        <f>IF(W31="","",VLOOKUP(W31,'【記載例】シフト記号表（勤務時間帯）'!$C$7:$U$36,19,FALSE))</f>
        <v>7</v>
      </c>
      <c r="X33" s="232">
        <f>IF(X31="","",VLOOKUP(X31,'【記載例】シフト記号表（勤務時間帯）'!$C$7:$U$36,19,FALSE))</f>
        <v>7</v>
      </c>
      <c r="Y33" s="233">
        <f>IF(Y31="","",VLOOKUP(Y31,'【記載例】シフト記号表（勤務時間帯）'!$C$7:$U$36,19,FALSE))</f>
        <v>7</v>
      </c>
      <c r="Z33" s="231">
        <f>IF(Z31="","",VLOOKUP(Z31,'【記載例】シフト記号表（勤務時間帯）'!$C$7:$U$36,19,FALSE))</f>
        <v>7</v>
      </c>
      <c r="AA33" s="232">
        <f>IF(AA31="","",VLOOKUP(AA31,'【記載例】シフト記号表（勤務時間帯）'!$C$7:$U$36,19,FALSE))</f>
        <v>7</v>
      </c>
      <c r="AB33" s="232" t="str">
        <f>IF(AB31="","",VLOOKUP(AB31,'【記載例】シフト記号表（勤務時間帯）'!$C$7:$U$36,19,FALSE))</f>
        <v/>
      </c>
      <c r="AC33" s="232" t="str">
        <f>IF(AC31="","",VLOOKUP(AC31,'【記載例】シフト記号表（勤務時間帯）'!$C$7:$U$36,19,FALSE))</f>
        <v/>
      </c>
      <c r="AD33" s="232">
        <f>IF(AD31="","",VLOOKUP(AD31,'【記載例】シフト記号表（勤務時間帯）'!$C$7:$U$36,19,FALSE))</f>
        <v>7</v>
      </c>
      <c r="AE33" s="232">
        <f>IF(AE31="","",VLOOKUP(AE31,'【記載例】シフト記号表（勤務時間帯）'!$C$7:$U$36,19,FALSE))</f>
        <v>7</v>
      </c>
      <c r="AF33" s="233">
        <f>IF(AF31="","",VLOOKUP(AF31,'【記載例】シフト記号表（勤務時間帯）'!$C$7:$U$36,19,FALSE))</f>
        <v>7</v>
      </c>
      <c r="AG33" s="231">
        <f>IF(AG31="","",VLOOKUP(AG31,'【記載例】シフト記号表（勤務時間帯）'!$C$7:$U$36,19,FALSE))</f>
        <v>7</v>
      </c>
      <c r="AH33" s="232">
        <f>IF(AH31="","",VLOOKUP(AH31,'【記載例】シフト記号表（勤務時間帯）'!$C$7:$U$36,19,FALSE))</f>
        <v>7</v>
      </c>
      <c r="AI33" s="232" t="str">
        <f>IF(AI31="","",VLOOKUP(AI31,'【記載例】シフト記号表（勤務時間帯）'!$C$7:$U$36,19,FALSE))</f>
        <v/>
      </c>
      <c r="AJ33" s="232" t="str">
        <f>IF(AJ31="","",VLOOKUP(AJ31,'【記載例】シフト記号表（勤務時間帯）'!$C$7:$U$36,19,FALSE))</f>
        <v/>
      </c>
      <c r="AK33" s="232">
        <f>IF(AK31="","",VLOOKUP(AK31,'【記載例】シフト記号表（勤務時間帯）'!$C$7:$U$36,19,FALSE))</f>
        <v>7</v>
      </c>
      <c r="AL33" s="232">
        <f>IF(AL31="","",VLOOKUP(AL31,'【記載例】シフト記号表（勤務時間帯）'!$C$7:$U$36,19,FALSE))</f>
        <v>7</v>
      </c>
      <c r="AM33" s="233">
        <f>IF(AM31="","",VLOOKUP(AM31,'【記載例】シフト記号表（勤務時間帯）'!$C$7:$U$36,19,FALSE))</f>
        <v>7</v>
      </c>
      <c r="AN33" s="231">
        <f>IF(AN31="","",VLOOKUP(AN31,'【記載例】シフト記号表（勤務時間帯）'!$C$7:$U$36,19,FALSE))</f>
        <v>7</v>
      </c>
      <c r="AO33" s="232">
        <f>IF(AO31="","",VLOOKUP(AO31,'【記載例】シフト記号表（勤務時間帯）'!$C$7:$U$36,19,FALSE))</f>
        <v>7</v>
      </c>
      <c r="AP33" s="232" t="str">
        <f>IF(AP31="","",VLOOKUP(AP31,'【記載例】シフト記号表（勤務時間帯）'!$C$7:$U$36,19,FALSE))</f>
        <v/>
      </c>
      <c r="AQ33" s="232" t="str">
        <f>IF(AQ31="","",VLOOKUP(AQ31,'【記載例】シフト記号表（勤務時間帯）'!$C$7:$U$36,19,FALSE))</f>
        <v/>
      </c>
      <c r="AR33" s="232">
        <f>IF(AR31="","",VLOOKUP(AR31,'【記載例】シフト記号表（勤務時間帯）'!$C$7:$U$36,19,FALSE))</f>
        <v>7</v>
      </c>
      <c r="AS33" s="232">
        <f>IF(AS31="","",VLOOKUP(AS31,'【記載例】シフト記号表（勤務時間帯）'!$C$7:$U$36,19,FALSE))</f>
        <v>7</v>
      </c>
      <c r="AT33" s="233">
        <f>IF(AT31="","",VLOOKUP(AT31,'【記載例】シフト記号表（勤務時間帯）'!$C$7:$U$36,19,FALSE))</f>
        <v>7</v>
      </c>
      <c r="AU33" s="231" t="str">
        <f>IF(AU31="","",VLOOKUP(AU31,'【記載例】シフト記号表（勤務時間帯）'!$C$7:$U$36,19,FALSE))</f>
        <v/>
      </c>
      <c r="AV33" s="232" t="str">
        <f>IF(AV31="","",VLOOKUP(AV31,'【記載例】シフト記号表（勤務時間帯）'!$C$7:$U$36,19,FALSE))</f>
        <v/>
      </c>
      <c r="AW33" s="232" t="str">
        <f>IF(AW31="","",VLOOKUP(AW31,'【記載例】シフト記号表（勤務時間帯）'!$C$7:$U$36,19,FALSE))</f>
        <v/>
      </c>
      <c r="AX33" s="293">
        <f>IF($BB$3="４週",SUM(S33:AT33),IF($BB$3="暦月",SUM(S33:AW33),""))</f>
        <v>140</v>
      </c>
      <c r="AY33" s="294"/>
      <c r="AZ33" s="368">
        <f>IF($BB$3="４週",AX33/4,IF($BB$3="暦月",【記載例】通所リハ!AX33/(【記載例】通所リハ!$BB$8/7),""))</f>
        <v>32.666666666666664</v>
      </c>
      <c r="BA33" s="369"/>
      <c r="BB33" s="280"/>
      <c r="BC33" s="281"/>
      <c r="BD33" s="281"/>
      <c r="BE33" s="281"/>
      <c r="BF33" s="282"/>
    </row>
    <row r="34" spans="2:58" ht="20.25" customHeight="1" x14ac:dyDescent="0.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IF(S34="","",VLOOKUP(S34,'【記載例】シフト記号表（勤務時間帯）'!$C$7:$K$36,9,FALSE))</f>
        <v/>
      </c>
      <c r="T35" s="229" t="str">
        <f>IF(T34="","",VLOOKUP(T34,'【記載例】シフト記号表（勤務時間帯）'!$C$7:$K$36,9,FALSE))</f>
        <v/>
      </c>
      <c r="U35" s="229" t="str">
        <f>IF(U34="","",VLOOKUP(U34,'【記載例】シフト記号表（勤務時間帯）'!$C$7:$K$36,9,FALSE))</f>
        <v/>
      </c>
      <c r="V35" s="229" t="str">
        <f>IF(V34="","",VLOOKUP(V34,'【記載例】シフト記号表（勤務時間帯）'!$C$7:$K$36,9,FALSE))</f>
        <v/>
      </c>
      <c r="W35" s="229" t="str">
        <f>IF(W34="","",VLOOKUP(W34,'【記載例】シフト記号表（勤務時間帯）'!$C$7:$K$36,9,FALSE))</f>
        <v/>
      </c>
      <c r="X35" s="229" t="str">
        <f>IF(X34="","",VLOOKUP(X34,'【記載例】シフト記号表（勤務時間帯）'!$C$7:$K$36,9,FALSE))</f>
        <v/>
      </c>
      <c r="Y35" s="230" t="str">
        <f>IF(Y34="","",VLOOKUP(Y34,'【記載例】シフト記号表（勤務時間帯）'!$C$7:$K$36,9,FALSE))</f>
        <v/>
      </c>
      <c r="Z35" s="228" t="str">
        <f>IF(Z34="","",VLOOKUP(Z34,'【記載例】シフト記号表（勤務時間帯）'!$C$7:$K$36,9,FALSE))</f>
        <v/>
      </c>
      <c r="AA35" s="229" t="str">
        <f>IF(AA34="","",VLOOKUP(AA34,'【記載例】シフト記号表（勤務時間帯）'!$C$7:$K$36,9,FALSE))</f>
        <v/>
      </c>
      <c r="AB35" s="229" t="str">
        <f>IF(AB34="","",VLOOKUP(AB34,'【記載例】シフト記号表（勤務時間帯）'!$C$7:$K$36,9,FALSE))</f>
        <v/>
      </c>
      <c r="AC35" s="229" t="str">
        <f>IF(AC34="","",VLOOKUP(AC34,'【記載例】シフト記号表（勤務時間帯）'!$C$7:$K$36,9,FALSE))</f>
        <v/>
      </c>
      <c r="AD35" s="229" t="str">
        <f>IF(AD34="","",VLOOKUP(AD34,'【記載例】シフト記号表（勤務時間帯）'!$C$7:$K$36,9,FALSE))</f>
        <v/>
      </c>
      <c r="AE35" s="229" t="str">
        <f>IF(AE34="","",VLOOKUP(AE34,'【記載例】シフト記号表（勤務時間帯）'!$C$7:$K$36,9,FALSE))</f>
        <v/>
      </c>
      <c r="AF35" s="230" t="str">
        <f>IF(AF34="","",VLOOKUP(AF34,'【記載例】シフト記号表（勤務時間帯）'!$C$7:$K$36,9,FALSE))</f>
        <v/>
      </c>
      <c r="AG35" s="228" t="str">
        <f>IF(AG34="","",VLOOKUP(AG34,'【記載例】シフト記号表（勤務時間帯）'!$C$7:$K$36,9,FALSE))</f>
        <v/>
      </c>
      <c r="AH35" s="229" t="str">
        <f>IF(AH34="","",VLOOKUP(AH34,'【記載例】シフト記号表（勤務時間帯）'!$C$7:$K$36,9,FALSE))</f>
        <v/>
      </c>
      <c r="AI35" s="229" t="str">
        <f>IF(AI34="","",VLOOKUP(AI34,'【記載例】シフト記号表（勤務時間帯）'!$C$7:$K$36,9,FALSE))</f>
        <v/>
      </c>
      <c r="AJ35" s="229" t="str">
        <f>IF(AJ34="","",VLOOKUP(AJ34,'【記載例】シフト記号表（勤務時間帯）'!$C$7:$K$36,9,FALSE))</f>
        <v/>
      </c>
      <c r="AK35" s="229" t="str">
        <f>IF(AK34="","",VLOOKUP(AK34,'【記載例】シフト記号表（勤務時間帯）'!$C$7:$K$36,9,FALSE))</f>
        <v/>
      </c>
      <c r="AL35" s="229" t="str">
        <f>IF(AL34="","",VLOOKUP(AL34,'【記載例】シフト記号表（勤務時間帯）'!$C$7:$K$36,9,FALSE))</f>
        <v/>
      </c>
      <c r="AM35" s="230" t="str">
        <f>IF(AM34="","",VLOOKUP(AM34,'【記載例】シフト記号表（勤務時間帯）'!$C$7:$K$36,9,FALSE))</f>
        <v/>
      </c>
      <c r="AN35" s="228" t="str">
        <f>IF(AN34="","",VLOOKUP(AN34,'【記載例】シフト記号表（勤務時間帯）'!$C$7:$K$36,9,FALSE))</f>
        <v/>
      </c>
      <c r="AO35" s="229" t="str">
        <f>IF(AO34="","",VLOOKUP(AO34,'【記載例】シフト記号表（勤務時間帯）'!$C$7:$K$36,9,FALSE))</f>
        <v/>
      </c>
      <c r="AP35" s="229" t="str">
        <f>IF(AP34="","",VLOOKUP(AP34,'【記載例】シフト記号表（勤務時間帯）'!$C$7:$K$36,9,FALSE))</f>
        <v/>
      </c>
      <c r="AQ35" s="229" t="str">
        <f>IF(AQ34="","",VLOOKUP(AQ34,'【記載例】シフト記号表（勤務時間帯）'!$C$7:$K$36,9,FALSE))</f>
        <v/>
      </c>
      <c r="AR35" s="229" t="str">
        <f>IF(AR34="","",VLOOKUP(AR34,'【記載例】シフト記号表（勤務時間帯）'!$C$7:$K$36,9,FALSE))</f>
        <v/>
      </c>
      <c r="AS35" s="229" t="str">
        <f>IF(AS34="","",VLOOKUP(AS34,'【記載例】シフト記号表（勤務時間帯）'!$C$7:$K$36,9,FALSE))</f>
        <v/>
      </c>
      <c r="AT35" s="230" t="str">
        <f>IF(AT34="","",VLOOKUP(AT34,'【記載例】シフト記号表（勤務時間帯）'!$C$7:$K$36,9,FALSE))</f>
        <v/>
      </c>
      <c r="AU35" s="228" t="str">
        <f>IF(AU34="","",VLOOKUP(AU34,'【記載例】シフト記号表（勤務時間帯）'!$C$7:$K$36,9,FALSE))</f>
        <v/>
      </c>
      <c r="AV35" s="229" t="str">
        <f>IF(AV34="","",VLOOKUP(AV34,'【記載例】シフト記号表（勤務時間帯）'!$C$7:$K$36,9,FALSE))</f>
        <v/>
      </c>
      <c r="AW35" s="229" t="str">
        <f>IF(AW34="","",VLOOKUP(AW34,'【記載例】シフト記号表（勤務時間帯）'!$C$7:$K$36,9,FALSE))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IF(S34="","",VLOOKUP(S34,'【記載例】シフト記号表（勤務時間帯）'!$C$7:$U$36,19,FALSE))</f>
        <v/>
      </c>
      <c r="T36" s="232" t="str">
        <f>IF(T34="","",VLOOKUP(T34,'【記載例】シフト記号表（勤務時間帯）'!$C$7:$U$36,19,FALSE))</f>
        <v/>
      </c>
      <c r="U36" s="232" t="str">
        <f>IF(U34="","",VLOOKUP(U34,'【記載例】シフト記号表（勤務時間帯）'!$C$7:$U$36,19,FALSE))</f>
        <v/>
      </c>
      <c r="V36" s="232" t="str">
        <f>IF(V34="","",VLOOKUP(V34,'【記載例】シフト記号表（勤務時間帯）'!$C$7:$U$36,19,FALSE))</f>
        <v/>
      </c>
      <c r="W36" s="232" t="str">
        <f>IF(W34="","",VLOOKUP(W34,'【記載例】シフト記号表（勤務時間帯）'!$C$7:$U$36,19,FALSE))</f>
        <v/>
      </c>
      <c r="X36" s="232" t="str">
        <f>IF(X34="","",VLOOKUP(X34,'【記載例】シフト記号表（勤務時間帯）'!$C$7:$U$36,19,FALSE))</f>
        <v/>
      </c>
      <c r="Y36" s="233" t="str">
        <f>IF(Y34="","",VLOOKUP(Y34,'【記載例】シフト記号表（勤務時間帯）'!$C$7:$U$36,19,FALSE))</f>
        <v/>
      </c>
      <c r="Z36" s="231" t="str">
        <f>IF(Z34="","",VLOOKUP(Z34,'【記載例】シフト記号表（勤務時間帯）'!$C$7:$U$36,19,FALSE))</f>
        <v/>
      </c>
      <c r="AA36" s="232" t="str">
        <f>IF(AA34="","",VLOOKUP(AA34,'【記載例】シフト記号表（勤務時間帯）'!$C$7:$U$36,19,FALSE))</f>
        <v/>
      </c>
      <c r="AB36" s="232" t="str">
        <f>IF(AB34="","",VLOOKUP(AB34,'【記載例】シフト記号表（勤務時間帯）'!$C$7:$U$36,19,FALSE))</f>
        <v/>
      </c>
      <c r="AC36" s="232" t="str">
        <f>IF(AC34="","",VLOOKUP(AC34,'【記載例】シフト記号表（勤務時間帯）'!$C$7:$U$36,19,FALSE))</f>
        <v/>
      </c>
      <c r="AD36" s="232" t="str">
        <f>IF(AD34="","",VLOOKUP(AD34,'【記載例】シフト記号表（勤務時間帯）'!$C$7:$U$36,19,FALSE))</f>
        <v/>
      </c>
      <c r="AE36" s="232" t="str">
        <f>IF(AE34="","",VLOOKUP(AE34,'【記載例】シフト記号表（勤務時間帯）'!$C$7:$U$36,19,FALSE))</f>
        <v/>
      </c>
      <c r="AF36" s="233" t="str">
        <f>IF(AF34="","",VLOOKUP(AF34,'【記載例】シフト記号表（勤務時間帯）'!$C$7:$U$36,19,FALSE))</f>
        <v/>
      </c>
      <c r="AG36" s="231" t="str">
        <f>IF(AG34="","",VLOOKUP(AG34,'【記載例】シフト記号表（勤務時間帯）'!$C$7:$U$36,19,FALSE))</f>
        <v/>
      </c>
      <c r="AH36" s="232" t="str">
        <f>IF(AH34="","",VLOOKUP(AH34,'【記載例】シフト記号表（勤務時間帯）'!$C$7:$U$36,19,FALSE))</f>
        <v/>
      </c>
      <c r="AI36" s="232" t="str">
        <f>IF(AI34="","",VLOOKUP(AI34,'【記載例】シフト記号表（勤務時間帯）'!$C$7:$U$36,19,FALSE))</f>
        <v/>
      </c>
      <c r="AJ36" s="232" t="str">
        <f>IF(AJ34="","",VLOOKUP(AJ34,'【記載例】シフト記号表（勤務時間帯）'!$C$7:$U$36,19,FALSE))</f>
        <v/>
      </c>
      <c r="AK36" s="232" t="str">
        <f>IF(AK34="","",VLOOKUP(AK34,'【記載例】シフト記号表（勤務時間帯）'!$C$7:$U$36,19,FALSE))</f>
        <v/>
      </c>
      <c r="AL36" s="232" t="str">
        <f>IF(AL34="","",VLOOKUP(AL34,'【記載例】シフト記号表（勤務時間帯）'!$C$7:$U$36,19,FALSE))</f>
        <v/>
      </c>
      <c r="AM36" s="233" t="str">
        <f>IF(AM34="","",VLOOKUP(AM34,'【記載例】シフト記号表（勤務時間帯）'!$C$7:$U$36,19,FALSE))</f>
        <v/>
      </c>
      <c r="AN36" s="231" t="str">
        <f>IF(AN34="","",VLOOKUP(AN34,'【記載例】シフト記号表（勤務時間帯）'!$C$7:$U$36,19,FALSE))</f>
        <v/>
      </c>
      <c r="AO36" s="232" t="str">
        <f>IF(AO34="","",VLOOKUP(AO34,'【記載例】シフト記号表（勤務時間帯）'!$C$7:$U$36,19,FALSE))</f>
        <v/>
      </c>
      <c r="AP36" s="232" t="str">
        <f>IF(AP34="","",VLOOKUP(AP34,'【記載例】シフト記号表（勤務時間帯）'!$C$7:$U$36,19,FALSE))</f>
        <v/>
      </c>
      <c r="AQ36" s="232" t="str">
        <f>IF(AQ34="","",VLOOKUP(AQ34,'【記載例】シフト記号表（勤務時間帯）'!$C$7:$U$36,19,FALSE))</f>
        <v/>
      </c>
      <c r="AR36" s="232" t="str">
        <f>IF(AR34="","",VLOOKUP(AR34,'【記載例】シフト記号表（勤務時間帯）'!$C$7:$U$36,19,FALSE))</f>
        <v/>
      </c>
      <c r="AS36" s="232" t="str">
        <f>IF(AS34="","",VLOOKUP(AS34,'【記載例】シフト記号表（勤務時間帯）'!$C$7:$U$36,19,FALSE))</f>
        <v/>
      </c>
      <c r="AT36" s="233" t="str">
        <f>IF(AT34="","",VLOOKUP(AT34,'【記載例】シフト記号表（勤務時間帯）'!$C$7:$U$36,19,FALSE))</f>
        <v/>
      </c>
      <c r="AU36" s="231" t="str">
        <f>IF(AU34="","",VLOOKUP(AU34,'【記載例】シフト記号表（勤務時間帯）'!$C$7:$U$36,19,FALSE))</f>
        <v/>
      </c>
      <c r="AV36" s="232" t="str">
        <f>IF(AV34="","",VLOOKUP(AV34,'【記載例】シフト記号表（勤務時間帯）'!$C$7:$U$36,19,FALSE))</f>
        <v/>
      </c>
      <c r="AW36" s="232" t="str">
        <f>IF(AW34="","",VLOOKUP(AW34,'【記載例】シフト記号表（勤務時間帯）'!$C$7:$U$36,19,FALSE))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IF(S37="","",VLOOKUP(S37,'【記載例】シフト記号表（勤務時間帯）'!$C$7:$K$36,9,FALSE))</f>
        <v/>
      </c>
      <c r="T38" s="229" t="str">
        <f>IF(T37="","",VLOOKUP(T37,'【記載例】シフト記号表（勤務時間帯）'!$C$7:$K$36,9,FALSE))</f>
        <v/>
      </c>
      <c r="U38" s="229" t="str">
        <f>IF(U37="","",VLOOKUP(U37,'【記載例】シフト記号表（勤務時間帯）'!$C$7:$K$36,9,FALSE))</f>
        <v/>
      </c>
      <c r="V38" s="229" t="str">
        <f>IF(V37="","",VLOOKUP(V37,'【記載例】シフト記号表（勤務時間帯）'!$C$7:$K$36,9,FALSE))</f>
        <v/>
      </c>
      <c r="W38" s="229" t="str">
        <f>IF(W37="","",VLOOKUP(W37,'【記載例】シフト記号表（勤務時間帯）'!$C$7:$K$36,9,FALSE))</f>
        <v/>
      </c>
      <c r="X38" s="229" t="str">
        <f>IF(X37="","",VLOOKUP(X37,'【記載例】シフト記号表（勤務時間帯）'!$C$7:$K$36,9,FALSE))</f>
        <v/>
      </c>
      <c r="Y38" s="230" t="str">
        <f>IF(Y37="","",VLOOKUP(Y37,'【記載例】シフト記号表（勤務時間帯）'!$C$7:$K$36,9,FALSE))</f>
        <v/>
      </c>
      <c r="Z38" s="228" t="str">
        <f>IF(Z37="","",VLOOKUP(Z37,'【記載例】シフト記号表（勤務時間帯）'!$C$7:$K$36,9,FALSE))</f>
        <v/>
      </c>
      <c r="AA38" s="229" t="str">
        <f>IF(AA37="","",VLOOKUP(AA37,'【記載例】シフト記号表（勤務時間帯）'!$C$7:$K$36,9,FALSE))</f>
        <v/>
      </c>
      <c r="AB38" s="229" t="str">
        <f>IF(AB37="","",VLOOKUP(AB37,'【記載例】シフト記号表（勤務時間帯）'!$C$7:$K$36,9,FALSE))</f>
        <v/>
      </c>
      <c r="AC38" s="229" t="str">
        <f>IF(AC37="","",VLOOKUP(AC37,'【記載例】シフト記号表（勤務時間帯）'!$C$7:$K$36,9,FALSE))</f>
        <v/>
      </c>
      <c r="AD38" s="229" t="str">
        <f>IF(AD37="","",VLOOKUP(AD37,'【記載例】シフト記号表（勤務時間帯）'!$C$7:$K$36,9,FALSE))</f>
        <v/>
      </c>
      <c r="AE38" s="229" t="str">
        <f>IF(AE37="","",VLOOKUP(AE37,'【記載例】シフト記号表（勤務時間帯）'!$C$7:$K$36,9,FALSE))</f>
        <v/>
      </c>
      <c r="AF38" s="230" t="str">
        <f>IF(AF37="","",VLOOKUP(AF37,'【記載例】シフト記号表（勤務時間帯）'!$C$7:$K$36,9,FALSE))</f>
        <v/>
      </c>
      <c r="AG38" s="228" t="str">
        <f>IF(AG37="","",VLOOKUP(AG37,'【記載例】シフト記号表（勤務時間帯）'!$C$7:$K$36,9,FALSE))</f>
        <v/>
      </c>
      <c r="AH38" s="229" t="str">
        <f>IF(AH37="","",VLOOKUP(AH37,'【記載例】シフト記号表（勤務時間帯）'!$C$7:$K$36,9,FALSE))</f>
        <v/>
      </c>
      <c r="AI38" s="229" t="str">
        <f>IF(AI37="","",VLOOKUP(AI37,'【記載例】シフト記号表（勤務時間帯）'!$C$7:$K$36,9,FALSE))</f>
        <v/>
      </c>
      <c r="AJ38" s="229" t="str">
        <f>IF(AJ37="","",VLOOKUP(AJ37,'【記載例】シフト記号表（勤務時間帯）'!$C$7:$K$36,9,FALSE))</f>
        <v/>
      </c>
      <c r="AK38" s="229" t="str">
        <f>IF(AK37="","",VLOOKUP(AK37,'【記載例】シフト記号表（勤務時間帯）'!$C$7:$K$36,9,FALSE))</f>
        <v/>
      </c>
      <c r="AL38" s="229" t="str">
        <f>IF(AL37="","",VLOOKUP(AL37,'【記載例】シフト記号表（勤務時間帯）'!$C$7:$K$36,9,FALSE))</f>
        <v/>
      </c>
      <c r="AM38" s="230" t="str">
        <f>IF(AM37="","",VLOOKUP(AM37,'【記載例】シフト記号表（勤務時間帯）'!$C$7:$K$36,9,FALSE))</f>
        <v/>
      </c>
      <c r="AN38" s="228" t="str">
        <f>IF(AN37="","",VLOOKUP(AN37,'【記載例】シフト記号表（勤務時間帯）'!$C$7:$K$36,9,FALSE))</f>
        <v/>
      </c>
      <c r="AO38" s="229" t="str">
        <f>IF(AO37="","",VLOOKUP(AO37,'【記載例】シフト記号表（勤務時間帯）'!$C$7:$K$36,9,FALSE))</f>
        <v/>
      </c>
      <c r="AP38" s="229" t="str">
        <f>IF(AP37="","",VLOOKUP(AP37,'【記載例】シフト記号表（勤務時間帯）'!$C$7:$K$36,9,FALSE))</f>
        <v/>
      </c>
      <c r="AQ38" s="229" t="str">
        <f>IF(AQ37="","",VLOOKUP(AQ37,'【記載例】シフト記号表（勤務時間帯）'!$C$7:$K$36,9,FALSE))</f>
        <v/>
      </c>
      <c r="AR38" s="229" t="str">
        <f>IF(AR37="","",VLOOKUP(AR37,'【記載例】シフト記号表（勤務時間帯）'!$C$7:$K$36,9,FALSE))</f>
        <v/>
      </c>
      <c r="AS38" s="229" t="str">
        <f>IF(AS37="","",VLOOKUP(AS37,'【記載例】シフト記号表（勤務時間帯）'!$C$7:$K$36,9,FALSE))</f>
        <v/>
      </c>
      <c r="AT38" s="230" t="str">
        <f>IF(AT37="","",VLOOKUP(AT37,'【記載例】シフト記号表（勤務時間帯）'!$C$7:$K$36,9,FALSE))</f>
        <v/>
      </c>
      <c r="AU38" s="228" t="str">
        <f>IF(AU37="","",VLOOKUP(AU37,'【記載例】シフト記号表（勤務時間帯）'!$C$7:$K$36,9,FALSE))</f>
        <v/>
      </c>
      <c r="AV38" s="229" t="str">
        <f>IF(AV37="","",VLOOKUP(AV37,'【記載例】シフト記号表（勤務時間帯）'!$C$7:$K$36,9,FALSE))</f>
        <v/>
      </c>
      <c r="AW38" s="229" t="str">
        <f>IF(AW37="","",VLOOKUP(AW37,'【記載例】シフト記号表（勤務時間帯）'!$C$7:$K$36,9,FALSE))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IF(S37="","",VLOOKUP(S37,'【記載例】シフト記号表（勤務時間帯）'!$C$7:$U$36,19,FALSE))</f>
        <v/>
      </c>
      <c r="T39" s="232" t="str">
        <f>IF(T37="","",VLOOKUP(T37,'【記載例】シフト記号表（勤務時間帯）'!$C$7:$U$36,19,FALSE))</f>
        <v/>
      </c>
      <c r="U39" s="232" t="str">
        <f>IF(U37="","",VLOOKUP(U37,'【記載例】シフト記号表（勤務時間帯）'!$C$7:$U$36,19,FALSE))</f>
        <v/>
      </c>
      <c r="V39" s="232" t="str">
        <f>IF(V37="","",VLOOKUP(V37,'【記載例】シフト記号表（勤務時間帯）'!$C$7:$U$36,19,FALSE))</f>
        <v/>
      </c>
      <c r="W39" s="232" t="str">
        <f>IF(W37="","",VLOOKUP(W37,'【記載例】シフト記号表（勤務時間帯）'!$C$7:$U$36,19,FALSE))</f>
        <v/>
      </c>
      <c r="X39" s="232" t="str">
        <f>IF(X37="","",VLOOKUP(X37,'【記載例】シフト記号表（勤務時間帯）'!$C$7:$U$36,19,FALSE))</f>
        <v/>
      </c>
      <c r="Y39" s="233" t="str">
        <f>IF(Y37="","",VLOOKUP(Y37,'【記載例】シフト記号表（勤務時間帯）'!$C$7:$U$36,19,FALSE))</f>
        <v/>
      </c>
      <c r="Z39" s="231" t="str">
        <f>IF(Z37="","",VLOOKUP(Z37,'【記載例】シフト記号表（勤務時間帯）'!$C$7:$U$36,19,FALSE))</f>
        <v/>
      </c>
      <c r="AA39" s="232" t="str">
        <f>IF(AA37="","",VLOOKUP(AA37,'【記載例】シフト記号表（勤務時間帯）'!$C$7:$U$36,19,FALSE))</f>
        <v/>
      </c>
      <c r="AB39" s="232" t="str">
        <f>IF(AB37="","",VLOOKUP(AB37,'【記載例】シフト記号表（勤務時間帯）'!$C$7:$U$36,19,FALSE))</f>
        <v/>
      </c>
      <c r="AC39" s="232" t="str">
        <f>IF(AC37="","",VLOOKUP(AC37,'【記載例】シフト記号表（勤務時間帯）'!$C$7:$U$36,19,FALSE))</f>
        <v/>
      </c>
      <c r="AD39" s="232" t="str">
        <f>IF(AD37="","",VLOOKUP(AD37,'【記載例】シフト記号表（勤務時間帯）'!$C$7:$U$36,19,FALSE))</f>
        <v/>
      </c>
      <c r="AE39" s="232" t="str">
        <f>IF(AE37="","",VLOOKUP(AE37,'【記載例】シフト記号表（勤務時間帯）'!$C$7:$U$36,19,FALSE))</f>
        <v/>
      </c>
      <c r="AF39" s="233" t="str">
        <f>IF(AF37="","",VLOOKUP(AF37,'【記載例】シフト記号表（勤務時間帯）'!$C$7:$U$36,19,FALSE))</f>
        <v/>
      </c>
      <c r="AG39" s="231" t="str">
        <f>IF(AG37="","",VLOOKUP(AG37,'【記載例】シフト記号表（勤務時間帯）'!$C$7:$U$36,19,FALSE))</f>
        <v/>
      </c>
      <c r="AH39" s="232" t="str">
        <f>IF(AH37="","",VLOOKUP(AH37,'【記載例】シフト記号表（勤務時間帯）'!$C$7:$U$36,19,FALSE))</f>
        <v/>
      </c>
      <c r="AI39" s="232" t="str">
        <f>IF(AI37="","",VLOOKUP(AI37,'【記載例】シフト記号表（勤務時間帯）'!$C$7:$U$36,19,FALSE))</f>
        <v/>
      </c>
      <c r="AJ39" s="232" t="str">
        <f>IF(AJ37="","",VLOOKUP(AJ37,'【記載例】シフト記号表（勤務時間帯）'!$C$7:$U$36,19,FALSE))</f>
        <v/>
      </c>
      <c r="AK39" s="232" t="str">
        <f>IF(AK37="","",VLOOKUP(AK37,'【記載例】シフト記号表（勤務時間帯）'!$C$7:$U$36,19,FALSE))</f>
        <v/>
      </c>
      <c r="AL39" s="232" t="str">
        <f>IF(AL37="","",VLOOKUP(AL37,'【記載例】シフト記号表（勤務時間帯）'!$C$7:$U$36,19,FALSE))</f>
        <v/>
      </c>
      <c r="AM39" s="233" t="str">
        <f>IF(AM37="","",VLOOKUP(AM37,'【記載例】シフト記号表（勤務時間帯）'!$C$7:$U$36,19,FALSE))</f>
        <v/>
      </c>
      <c r="AN39" s="231" t="str">
        <f>IF(AN37="","",VLOOKUP(AN37,'【記載例】シフト記号表（勤務時間帯）'!$C$7:$U$36,19,FALSE))</f>
        <v/>
      </c>
      <c r="AO39" s="232" t="str">
        <f>IF(AO37="","",VLOOKUP(AO37,'【記載例】シフト記号表（勤務時間帯）'!$C$7:$U$36,19,FALSE))</f>
        <v/>
      </c>
      <c r="AP39" s="232" t="str">
        <f>IF(AP37="","",VLOOKUP(AP37,'【記載例】シフト記号表（勤務時間帯）'!$C$7:$U$36,19,FALSE))</f>
        <v/>
      </c>
      <c r="AQ39" s="232" t="str">
        <f>IF(AQ37="","",VLOOKUP(AQ37,'【記載例】シフト記号表（勤務時間帯）'!$C$7:$U$36,19,FALSE))</f>
        <v/>
      </c>
      <c r="AR39" s="232" t="str">
        <f>IF(AR37="","",VLOOKUP(AR37,'【記載例】シフト記号表（勤務時間帯）'!$C$7:$U$36,19,FALSE))</f>
        <v/>
      </c>
      <c r="AS39" s="232" t="str">
        <f>IF(AS37="","",VLOOKUP(AS37,'【記載例】シフト記号表（勤務時間帯）'!$C$7:$U$36,19,FALSE))</f>
        <v/>
      </c>
      <c r="AT39" s="233" t="str">
        <f>IF(AT37="","",VLOOKUP(AT37,'【記載例】シフト記号表（勤務時間帯）'!$C$7:$U$36,19,FALSE))</f>
        <v/>
      </c>
      <c r="AU39" s="231" t="str">
        <f>IF(AU37="","",VLOOKUP(AU37,'【記載例】シフト記号表（勤務時間帯）'!$C$7:$U$36,19,FALSE))</f>
        <v/>
      </c>
      <c r="AV39" s="232" t="str">
        <f>IF(AV37="","",VLOOKUP(AV37,'【記載例】シフト記号表（勤務時間帯）'!$C$7:$U$36,19,FALSE))</f>
        <v/>
      </c>
      <c r="AW39" s="232" t="str">
        <f>IF(AW37="","",VLOOKUP(AW37,'【記載例】シフト記号表（勤務時間帯）'!$C$7:$U$36,19,FALSE))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IF(S40="","",VLOOKUP(S40,'【記載例】シフト記号表（勤務時間帯）'!$C$7:$K$36,9,FALSE))</f>
        <v/>
      </c>
      <c r="T41" s="229" t="str">
        <f>IF(T40="","",VLOOKUP(T40,'【記載例】シフト記号表（勤務時間帯）'!$C$7:$K$36,9,FALSE))</f>
        <v/>
      </c>
      <c r="U41" s="229" t="str">
        <f>IF(U40="","",VLOOKUP(U40,'【記載例】シフト記号表（勤務時間帯）'!$C$7:$K$36,9,FALSE))</f>
        <v/>
      </c>
      <c r="V41" s="229" t="str">
        <f>IF(V40="","",VLOOKUP(V40,'【記載例】シフト記号表（勤務時間帯）'!$C$7:$K$36,9,FALSE))</f>
        <v/>
      </c>
      <c r="W41" s="229" t="str">
        <f>IF(W40="","",VLOOKUP(W40,'【記載例】シフト記号表（勤務時間帯）'!$C$7:$K$36,9,FALSE))</f>
        <v/>
      </c>
      <c r="X41" s="229" t="str">
        <f>IF(X40="","",VLOOKUP(X40,'【記載例】シフト記号表（勤務時間帯）'!$C$7:$K$36,9,FALSE))</f>
        <v/>
      </c>
      <c r="Y41" s="230" t="str">
        <f>IF(Y40="","",VLOOKUP(Y40,'【記載例】シフト記号表（勤務時間帯）'!$C$7:$K$36,9,FALSE))</f>
        <v/>
      </c>
      <c r="Z41" s="228" t="str">
        <f>IF(Z40="","",VLOOKUP(Z40,'【記載例】シフト記号表（勤務時間帯）'!$C$7:$K$36,9,FALSE))</f>
        <v/>
      </c>
      <c r="AA41" s="229" t="str">
        <f>IF(AA40="","",VLOOKUP(AA40,'【記載例】シフト記号表（勤務時間帯）'!$C$7:$K$36,9,FALSE))</f>
        <v/>
      </c>
      <c r="AB41" s="229" t="str">
        <f>IF(AB40="","",VLOOKUP(AB40,'【記載例】シフト記号表（勤務時間帯）'!$C$7:$K$36,9,FALSE))</f>
        <v/>
      </c>
      <c r="AC41" s="229" t="str">
        <f>IF(AC40="","",VLOOKUP(AC40,'【記載例】シフト記号表（勤務時間帯）'!$C$7:$K$36,9,FALSE))</f>
        <v/>
      </c>
      <c r="AD41" s="229" t="str">
        <f>IF(AD40="","",VLOOKUP(AD40,'【記載例】シフト記号表（勤務時間帯）'!$C$7:$K$36,9,FALSE))</f>
        <v/>
      </c>
      <c r="AE41" s="229" t="str">
        <f>IF(AE40="","",VLOOKUP(AE40,'【記載例】シフト記号表（勤務時間帯）'!$C$7:$K$36,9,FALSE))</f>
        <v/>
      </c>
      <c r="AF41" s="230" t="str">
        <f>IF(AF40="","",VLOOKUP(AF40,'【記載例】シフト記号表（勤務時間帯）'!$C$7:$K$36,9,FALSE))</f>
        <v/>
      </c>
      <c r="AG41" s="228" t="str">
        <f>IF(AG40="","",VLOOKUP(AG40,'【記載例】シフト記号表（勤務時間帯）'!$C$7:$K$36,9,FALSE))</f>
        <v/>
      </c>
      <c r="AH41" s="229" t="str">
        <f>IF(AH40="","",VLOOKUP(AH40,'【記載例】シフト記号表（勤務時間帯）'!$C$7:$K$36,9,FALSE))</f>
        <v/>
      </c>
      <c r="AI41" s="229" t="str">
        <f>IF(AI40="","",VLOOKUP(AI40,'【記載例】シフト記号表（勤務時間帯）'!$C$7:$K$36,9,FALSE))</f>
        <v/>
      </c>
      <c r="AJ41" s="229" t="str">
        <f>IF(AJ40="","",VLOOKUP(AJ40,'【記載例】シフト記号表（勤務時間帯）'!$C$7:$K$36,9,FALSE))</f>
        <v/>
      </c>
      <c r="AK41" s="229" t="str">
        <f>IF(AK40="","",VLOOKUP(AK40,'【記載例】シフト記号表（勤務時間帯）'!$C$7:$K$36,9,FALSE))</f>
        <v/>
      </c>
      <c r="AL41" s="229" t="str">
        <f>IF(AL40="","",VLOOKUP(AL40,'【記載例】シフト記号表（勤務時間帯）'!$C$7:$K$36,9,FALSE))</f>
        <v/>
      </c>
      <c r="AM41" s="230" t="str">
        <f>IF(AM40="","",VLOOKUP(AM40,'【記載例】シフト記号表（勤務時間帯）'!$C$7:$K$36,9,FALSE))</f>
        <v/>
      </c>
      <c r="AN41" s="228" t="str">
        <f>IF(AN40="","",VLOOKUP(AN40,'【記載例】シフト記号表（勤務時間帯）'!$C$7:$K$36,9,FALSE))</f>
        <v/>
      </c>
      <c r="AO41" s="229" t="str">
        <f>IF(AO40="","",VLOOKUP(AO40,'【記載例】シフト記号表（勤務時間帯）'!$C$7:$K$36,9,FALSE))</f>
        <v/>
      </c>
      <c r="AP41" s="229" t="str">
        <f>IF(AP40="","",VLOOKUP(AP40,'【記載例】シフト記号表（勤務時間帯）'!$C$7:$K$36,9,FALSE))</f>
        <v/>
      </c>
      <c r="AQ41" s="229" t="str">
        <f>IF(AQ40="","",VLOOKUP(AQ40,'【記載例】シフト記号表（勤務時間帯）'!$C$7:$K$36,9,FALSE))</f>
        <v/>
      </c>
      <c r="AR41" s="229" t="str">
        <f>IF(AR40="","",VLOOKUP(AR40,'【記載例】シフト記号表（勤務時間帯）'!$C$7:$K$36,9,FALSE))</f>
        <v/>
      </c>
      <c r="AS41" s="229" t="str">
        <f>IF(AS40="","",VLOOKUP(AS40,'【記載例】シフト記号表（勤務時間帯）'!$C$7:$K$36,9,FALSE))</f>
        <v/>
      </c>
      <c r="AT41" s="230" t="str">
        <f>IF(AT40="","",VLOOKUP(AT40,'【記載例】シフト記号表（勤務時間帯）'!$C$7:$K$36,9,FALSE))</f>
        <v/>
      </c>
      <c r="AU41" s="228" t="str">
        <f>IF(AU40="","",VLOOKUP(AU40,'【記載例】シフト記号表（勤務時間帯）'!$C$7:$K$36,9,FALSE))</f>
        <v/>
      </c>
      <c r="AV41" s="229" t="str">
        <f>IF(AV40="","",VLOOKUP(AV40,'【記載例】シフト記号表（勤務時間帯）'!$C$7:$K$36,9,FALSE))</f>
        <v/>
      </c>
      <c r="AW41" s="229" t="str">
        <f>IF(AW40="","",VLOOKUP(AW40,'【記載例】シフト記号表（勤務時間帯）'!$C$7:$K$36,9,FALSE))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IF(S40="","",VLOOKUP(S40,'【記載例】シフト記号表（勤務時間帯）'!$C$7:$U$36,19,FALSE))</f>
        <v/>
      </c>
      <c r="T42" s="232" t="str">
        <f>IF(T40="","",VLOOKUP(T40,'【記載例】シフト記号表（勤務時間帯）'!$C$7:$U$36,19,FALSE))</f>
        <v/>
      </c>
      <c r="U42" s="232" t="str">
        <f>IF(U40="","",VLOOKUP(U40,'【記載例】シフト記号表（勤務時間帯）'!$C$7:$U$36,19,FALSE))</f>
        <v/>
      </c>
      <c r="V42" s="232" t="str">
        <f>IF(V40="","",VLOOKUP(V40,'【記載例】シフト記号表（勤務時間帯）'!$C$7:$U$36,19,FALSE))</f>
        <v/>
      </c>
      <c r="W42" s="232" t="str">
        <f>IF(W40="","",VLOOKUP(W40,'【記載例】シフト記号表（勤務時間帯）'!$C$7:$U$36,19,FALSE))</f>
        <v/>
      </c>
      <c r="X42" s="232" t="str">
        <f>IF(X40="","",VLOOKUP(X40,'【記載例】シフト記号表（勤務時間帯）'!$C$7:$U$36,19,FALSE))</f>
        <v/>
      </c>
      <c r="Y42" s="233" t="str">
        <f>IF(Y40="","",VLOOKUP(Y40,'【記載例】シフト記号表（勤務時間帯）'!$C$7:$U$36,19,FALSE))</f>
        <v/>
      </c>
      <c r="Z42" s="231" t="str">
        <f>IF(Z40="","",VLOOKUP(Z40,'【記載例】シフト記号表（勤務時間帯）'!$C$7:$U$36,19,FALSE))</f>
        <v/>
      </c>
      <c r="AA42" s="232" t="str">
        <f>IF(AA40="","",VLOOKUP(AA40,'【記載例】シフト記号表（勤務時間帯）'!$C$7:$U$36,19,FALSE))</f>
        <v/>
      </c>
      <c r="AB42" s="232" t="str">
        <f>IF(AB40="","",VLOOKUP(AB40,'【記載例】シフト記号表（勤務時間帯）'!$C$7:$U$36,19,FALSE))</f>
        <v/>
      </c>
      <c r="AC42" s="232" t="str">
        <f>IF(AC40="","",VLOOKUP(AC40,'【記載例】シフト記号表（勤務時間帯）'!$C$7:$U$36,19,FALSE))</f>
        <v/>
      </c>
      <c r="AD42" s="232" t="str">
        <f>IF(AD40="","",VLOOKUP(AD40,'【記載例】シフト記号表（勤務時間帯）'!$C$7:$U$36,19,FALSE))</f>
        <v/>
      </c>
      <c r="AE42" s="232" t="str">
        <f>IF(AE40="","",VLOOKUP(AE40,'【記載例】シフト記号表（勤務時間帯）'!$C$7:$U$36,19,FALSE))</f>
        <v/>
      </c>
      <c r="AF42" s="233" t="str">
        <f>IF(AF40="","",VLOOKUP(AF40,'【記載例】シフト記号表（勤務時間帯）'!$C$7:$U$36,19,FALSE))</f>
        <v/>
      </c>
      <c r="AG42" s="231" t="str">
        <f>IF(AG40="","",VLOOKUP(AG40,'【記載例】シフト記号表（勤務時間帯）'!$C$7:$U$36,19,FALSE))</f>
        <v/>
      </c>
      <c r="AH42" s="232" t="str">
        <f>IF(AH40="","",VLOOKUP(AH40,'【記載例】シフト記号表（勤務時間帯）'!$C$7:$U$36,19,FALSE))</f>
        <v/>
      </c>
      <c r="AI42" s="232" t="str">
        <f>IF(AI40="","",VLOOKUP(AI40,'【記載例】シフト記号表（勤務時間帯）'!$C$7:$U$36,19,FALSE))</f>
        <v/>
      </c>
      <c r="AJ42" s="232" t="str">
        <f>IF(AJ40="","",VLOOKUP(AJ40,'【記載例】シフト記号表（勤務時間帯）'!$C$7:$U$36,19,FALSE))</f>
        <v/>
      </c>
      <c r="AK42" s="232" t="str">
        <f>IF(AK40="","",VLOOKUP(AK40,'【記載例】シフト記号表（勤務時間帯）'!$C$7:$U$36,19,FALSE))</f>
        <v/>
      </c>
      <c r="AL42" s="232" t="str">
        <f>IF(AL40="","",VLOOKUP(AL40,'【記載例】シフト記号表（勤務時間帯）'!$C$7:$U$36,19,FALSE))</f>
        <v/>
      </c>
      <c r="AM42" s="233" t="str">
        <f>IF(AM40="","",VLOOKUP(AM40,'【記載例】シフト記号表（勤務時間帯）'!$C$7:$U$36,19,FALSE))</f>
        <v/>
      </c>
      <c r="AN42" s="231" t="str">
        <f>IF(AN40="","",VLOOKUP(AN40,'【記載例】シフト記号表（勤務時間帯）'!$C$7:$U$36,19,FALSE))</f>
        <v/>
      </c>
      <c r="AO42" s="232" t="str">
        <f>IF(AO40="","",VLOOKUP(AO40,'【記載例】シフト記号表（勤務時間帯）'!$C$7:$U$36,19,FALSE))</f>
        <v/>
      </c>
      <c r="AP42" s="232" t="str">
        <f>IF(AP40="","",VLOOKUP(AP40,'【記載例】シフト記号表（勤務時間帯）'!$C$7:$U$36,19,FALSE))</f>
        <v/>
      </c>
      <c r="AQ42" s="232" t="str">
        <f>IF(AQ40="","",VLOOKUP(AQ40,'【記載例】シフト記号表（勤務時間帯）'!$C$7:$U$36,19,FALSE))</f>
        <v/>
      </c>
      <c r="AR42" s="232" t="str">
        <f>IF(AR40="","",VLOOKUP(AR40,'【記載例】シフト記号表（勤務時間帯）'!$C$7:$U$36,19,FALSE))</f>
        <v/>
      </c>
      <c r="AS42" s="232" t="str">
        <f>IF(AS40="","",VLOOKUP(AS40,'【記載例】シフト記号表（勤務時間帯）'!$C$7:$U$36,19,FALSE))</f>
        <v/>
      </c>
      <c r="AT42" s="233" t="str">
        <f>IF(AT40="","",VLOOKUP(AT40,'【記載例】シフト記号表（勤務時間帯）'!$C$7:$U$36,19,FALSE))</f>
        <v/>
      </c>
      <c r="AU42" s="231" t="str">
        <f>IF(AU40="","",VLOOKUP(AU40,'【記載例】シフト記号表（勤務時間帯）'!$C$7:$U$36,19,FALSE))</f>
        <v/>
      </c>
      <c r="AV42" s="232" t="str">
        <f>IF(AV40="","",VLOOKUP(AV40,'【記載例】シフト記号表（勤務時間帯）'!$C$7:$U$36,19,FALSE))</f>
        <v/>
      </c>
      <c r="AW42" s="232" t="str">
        <f>IF(AW40="","",VLOOKUP(AW40,'【記載例】シフト記号表（勤務時間帯）'!$C$7:$U$36,19,FALSE))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IF(S43="","",VLOOKUP(S43,'【記載例】シフト記号表（勤務時間帯）'!$C$7:$K$36,9,FALSE))</f>
        <v/>
      </c>
      <c r="T44" s="229" t="str">
        <f>IF(T43="","",VLOOKUP(T43,'【記載例】シフト記号表（勤務時間帯）'!$C$7:$K$36,9,FALSE))</f>
        <v/>
      </c>
      <c r="U44" s="229" t="str">
        <f>IF(U43="","",VLOOKUP(U43,'【記載例】シフト記号表（勤務時間帯）'!$C$7:$K$36,9,FALSE))</f>
        <v/>
      </c>
      <c r="V44" s="229" t="str">
        <f>IF(V43="","",VLOOKUP(V43,'【記載例】シフト記号表（勤務時間帯）'!$C$7:$K$36,9,FALSE))</f>
        <v/>
      </c>
      <c r="W44" s="229" t="str">
        <f>IF(W43="","",VLOOKUP(W43,'【記載例】シフト記号表（勤務時間帯）'!$C$7:$K$36,9,FALSE))</f>
        <v/>
      </c>
      <c r="X44" s="229" t="str">
        <f>IF(X43="","",VLOOKUP(X43,'【記載例】シフト記号表（勤務時間帯）'!$C$7:$K$36,9,FALSE))</f>
        <v/>
      </c>
      <c r="Y44" s="230" t="str">
        <f>IF(Y43="","",VLOOKUP(Y43,'【記載例】シフト記号表（勤務時間帯）'!$C$7:$K$36,9,FALSE))</f>
        <v/>
      </c>
      <c r="Z44" s="228" t="str">
        <f>IF(Z43="","",VLOOKUP(Z43,'【記載例】シフト記号表（勤務時間帯）'!$C$7:$K$36,9,FALSE))</f>
        <v/>
      </c>
      <c r="AA44" s="229" t="str">
        <f>IF(AA43="","",VLOOKUP(AA43,'【記載例】シフト記号表（勤務時間帯）'!$C$7:$K$36,9,FALSE))</f>
        <v/>
      </c>
      <c r="AB44" s="229" t="str">
        <f>IF(AB43="","",VLOOKUP(AB43,'【記載例】シフト記号表（勤務時間帯）'!$C$7:$K$36,9,FALSE))</f>
        <v/>
      </c>
      <c r="AC44" s="229" t="str">
        <f>IF(AC43="","",VLOOKUP(AC43,'【記載例】シフト記号表（勤務時間帯）'!$C$7:$K$36,9,FALSE))</f>
        <v/>
      </c>
      <c r="AD44" s="229" t="str">
        <f>IF(AD43="","",VLOOKUP(AD43,'【記載例】シフト記号表（勤務時間帯）'!$C$7:$K$36,9,FALSE))</f>
        <v/>
      </c>
      <c r="AE44" s="229" t="str">
        <f>IF(AE43="","",VLOOKUP(AE43,'【記載例】シフト記号表（勤務時間帯）'!$C$7:$K$36,9,FALSE))</f>
        <v/>
      </c>
      <c r="AF44" s="230" t="str">
        <f>IF(AF43="","",VLOOKUP(AF43,'【記載例】シフト記号表（勤務時間帯）'!$C$7:$K$36,9,FALSE))</f>
        <v/>
      </c>
      <c r="AG44" s="228" t="str">
        <f>IF(AG43="","",VLOOKUP(AG43,'【記載例】シフト記号表（勤務時間帯）'!$C$7:$K$36,9,FALSE))</f>
        <v/>
      </c>
      <c r="AH44" s="229" t="str">
        <f>IF(AH43="","",VLOOKUP(AH43,'【記載例】シフト記号表（勤務時間帯）'!$C$7:$K$36,9,FALSE))</f>
        <v/>
      </c>
      <c r="AI44" s="229" t="str">
        <f>IF(AI43="","",VLOOKUP(AI43,'【記載例】シフト記号表（勤務時間帯）'!$C$7:$K$36,9,FALSE))</f>
        <v/>
      </c>
      <c r="AJ44" s="229" t="str">
        <f>IF(AJ43="","",VLOOKUP(AJ43,'【記載例】シフト記号表（勤務時間帯）'!$C$7:$K$36,9,FALSE))</f>
        <v/>
      </c>
      <c r="AK44" s="229" t="str">
        <f>IF(AK43="","",VLOOKUP(AK43,'【記載例】シフト記号表（勤務時間帯）'!$C$7:$K$36,9,FALSE))</f>
        <v/>
      </c>
      <c r="AL44" s="229" t="str">
        <f>IF(AL43="","",VLOOKUP(AL43,'【記載例】シフト記号表（勤務時間帯）'!$C$7:$K$36,9,FALSE))</f>
        <v/>
      </c>
      <c r="AM44" s="230" t="str">
        <f>IF(AM43="","",VLOOKUP(AM43,'【記載例】シフト記号表（勤務時間帯）'!$C$7:$K$36,9,FALSE))</f>
        <v/>
      </c>
      <c r="AN44" s="228" t="str">
        <f>IF(AN43="","",VLOOKUP(AN43,'【記載例】シフト記号表（勤務時間帯）'!$C$7:$K$36,9,FALSE))</f>
        <v/>
      </c>
      <c r="AO44" s="229" t="str">
        <f>IF(AO43="","",VLOOKUP(AO43,'【記載例】シフト記号表（勤務時間帯）'!$C$7:$K$36,9,FALSE))</f>
        <v/>
      </c>
      <c r="AP44" s="229" t="str">
        <f>IF(AP43="","",VLOOKUP(AP43,'【記載例】シフト記号表（勤務時間帯）'!$C$7:$K$36,9,FALSE))</f>
        <v/>
      </c>
      <c r="AQ44" s="229" t="str">
        <f>IF(AQ43="","",VLOOKUP(AQ43,'【記載例】シフト記号表（勤務時間帯）'!$C$7:$K$36,9,FALSE))</f>
        <v/>
      </c>
      <c r="AR44" s="229" t="str">
        <f>IF(AR43="","",VLOOKUP(AR43,'【記載例】シフト記号表（勤務時間帯）'!$C$7:$K$36,9,FALSE))</f>
        <v/>
      </c>
      <c r="AS44" s="229" t="str">
        <f>IF(AS43="","",VLOOKUP(AS43,'【記載例】シフト記号表（勤務時間帯）'!$C$7:$K$36,9,FALSE))</f>
        <v/>
      </c>
      <c r="AT44" s="230" t="str">
        <f>IF(AT43="","",VLOOKUP(AT43,'【記載例】シフト記号表（勤務時間帯）'!$C$7:$K$36,9,FALSE))</f>
        <v/>
      </c>
      <c r="AU44" s="228" t="str">
        <f>IF(AU43="","",VLOOKUP(AU43,'【記載例】シフト記号表（勤務時間帯）'!$C$7:$K$36,9,FALSE))</f>
        <v/>
      </c>
      <c r="AV44" s="229" t="str">
        <f>IF(AV43="","",VLOOKUP(AV43,'【記載例】シフト記号表（勤務時間帯）'!$C$7:$K$36,9,FALSE))</f>
        <v/>
      </c>
      <c r="AW44" s="229" t="str">
        <f>IF(AW43="","",VLOOKUP(AW43,'【記載例】シフト記号表（勤務時間帯）'!$C$7:$K$36,9,FALSE))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IF(S43="","",VLOOKUP(S43,'【記載例】シフト記号表（勤務時間帯）'!$C$7:$U$36,19,FALSE))</f>
        <v/>
      </c>
      <c r="T45" s="232" t="str">
        <f>IF(T43="","",VLOOKUP(T43,'【記載例】シフト記号表（勤務時間帯）'!$C$7:$U$36,19,FALSE))</f>
        <v/>
      </c>
      <c r="U45" s="232" t="str">
        <f>IF(U43="","",VLOOKUP(U43,'【記載例】シフト記号表（勤務時間帯）'!$C$7:$U$36,19,FALSE))</f>
        <v/>
      </c>
      <c r="V45" s="232" t="str">
        <f>IF(V43="","",VLOOKUP(V43,'【記載例】シフト記号表（勤務時間帯）'!$C$7:$U$36,19,FALSE))</f>
        <v/>
      </c>
      <c r="W45" s="232" t="str">
        <f>IF(W43="","",VLOOKUP(W43,'【記載例】シフト記号表（勤務時間帯）'!$C$7:$U$36,19,FALSE))</f>
        <v/>
      </c>
      <c r="X45" s="232" t="str">
        <f>IF(X43="","",VLOOKUP(X43,'【記載例】シフト記号表（勤務時間帯）'!$C$7:$U$36,19,FALSE))</f>
        <v/>
      </c>
      <c r="Y45" s="233" t="str">
        <f>IF(Y43="","",VLOOKUP(Y43,'【記載例】シフト記号表（勤務時間帯）'!$C$7:$U$36,19,FALSE))</f>
        <v/>
      </c>
      <c r="Z45" s="231" t="str">
        <f>IF(Z43="","",VLOOKUP(Z43,'【記載例】シフト記号表（勤務時間帯）'!$C$7:$U$36,19,FALSE))</f>
        <v/>
      </c>
      <c r="AA45" s="232" t="str">
        <f>IF(AA43="","",VLOOKUP(AA43,'【記載例】シフト記号表（勤務時間帯）'!$C$7:$U$36,19,FALSE))</f>
        <v/>
      </c>
      <c r="AB45" s="232" t="str">
        <f>IF(AB43="","",VLOOKUP(AB43,'【記載例】シフト記号表（勤務時間帯）'!$C$7:$U$36,19,FALSE))</f>
        <v/>
      </c>
      <c r="AC45" s="232" t="str">
        <f>IF(AC43="","",VLOOKUP(AC43,'【記載例】シフト記号表（勤務時間帯）'!$C$7:$U$36,19,FALSE))</f>
        <v/>
      </c>
      <c r="AD45" s="232" t="str">
        <f>IF(AD43="","",VLOOKUP(AD43,'【記載例】シフト記号表（勤務時間帯）'!$C$7:$U$36,19,FALSE))</f>
        <v/>
      </c>
      <c r="AE45" s="232" t="str">
        <f>IF(AE43="","",VLOOKUP(AE43,'【記載例】シフト記号表（勤務時間帯）'!$C$7:$U$36,19,FALSE))</f>
        <v/>
      </c>
      <c r="AF45" s="233" t="str">
        <f>IF(AF43="","",VLOOKUP(AF43,'【記載例】シフト記号表（勤務時間帯）'!$C$7:$U$36,19,FALSE))</f>
        <v/>
      </c>
      <c r="AG45" s="231" t="str">
        <f>IF(AG43="","",VLOOKUP(AG43,'【記載例】シフト記号表（勤務時間帯）'!$C$7:$U$36,19,FALSE))</f>
        <v/>
      </c>
      <c r="AH45" s="232" t="str">
        <f>IF(AH43="","",VLOOKUP(AH43,'【記載例】シフト記号表（勤務時間帯）'!$C$7:$U$36,19,FALSE))</f>
        <v/>
      </c>
      <c r="AI45" s="232" t="str">
        <f>IF(AI43="","",VLOOKUP(AI43,'【記載例】シフト記号表（勤務時間帯）'!$C$7:$U$36,19,FALSE))</f>
        <v/>
      </c>
      <c r="AJ45" s="232" t="str">
        <f>IF(AJ43="","",VLOOKUP(AJ43,'【記載例】シフト記号表（勤務時間帯）'!$C$7:$U$36,19,FALSE))</f>
        <v/>
      </c>
      <c r="AK45" s="232" t="str">
        <f>IF(AK43="","",VLOOKUP(AK43,'【記載例】シフト記号表（勤務時間帯）'!$C$7:$U$36,19,FALSE))</f>
        <v/>
      </c>
      <c r="AL45" s="232" t="str">
        <f>IF(AL43="","",VLOOKUP(AL43,'【記載例】シフト記号表（勤務時間帯）'!$C$7:$U$36,19,FALSE))</f>
        <v/>
      </c>
      <c r="AM45" s="233" t="str">
        <f>IF(AM43="","",VLOOKUP(AM43,'【記載例】シフト記号表（勤務時間帯）'!$C$7:$U$36,19,FALSE))</f>
        <v/>
      </c>
      <c r="AN45" s="231" t="str">
        <f>IF(AN43="","",VLOOKUP(AN43,'【記載例】シフト記号表（勤務時間帯）'!$C$7:$U$36,19,FALSE))</f>
        <v/>
      </c>
      <c r="AO45" s="232" t="str">
        <f>IF(AO43="","",VLOOKUP(AO43,'【記載例】シフト記号表（勤務時間帯）'!$C$7:$U$36,19,FALSE))</f>
        <v/>
      </c>
      <c r="AP45" s="232" t="str">
        <f>IF(AP43="","",VLOOKUP(AP43,'【記載例】シフト記号表（勤務時間帯）'!$C$7:$U$36,19,FALSE))</f>
        <v/>
      </c>
      <c r="AQ45" s="232" t="str">
        <f>IF(AQ43="","",VLOOKUP(AQ43,'【記載例】シフト記号表（勤務時間帯）'!$C$7:$U$36,19,FALSE))</f>
        <v/>
      </c>
      <c r="AR45" s="232" t="str">
        <f>IF(AR43="","",VLOOKUP(AR43,'【記載例】シフト記号表（勤務時間帯）'!$C$7:$U$36,19,FALSE))</f>
        <v/>
      </c>
      <c r="AS45" s="232" t="str">
        <f>IF(AS43="","",VLOOKUP(AS43,'【記載例】シフト記号表（勤務時間帯）'!$C$7:$U$36,19,FALSE))</f>
        <v/>
      </c>
      <c r="AT45" s="233" t="str">
        <f>IF(AT43="","",VLOOKUP(AT43,'【記載例】シフト記号表（勤務時間帯）'!$C$7:$U$36,19,FALSE))</f>
        <v/>
      </c>
      <c r="AU45" s="231" t="str">
        <f>IF(AU43="","",VLOOKUP(AU43,'【記載例】シフト記号表（勤務時間帯）'!$C$7:$U$36,19,FALSE))</f>
        <v/>
      </c>
      <c r="AV45" s="232" t="str">
        <f>IF(AV43="","",VLOOKUP(AV43,'【記載例】シフト記号表（勤務時間帯）'!$C$7:$U$36,19,FALSE))</f>
        <v/>
      </c>
      <c r="AW45" s="232" t="str">
        <f>IF(AW43="","",VLOOKUP(AW43,'【記載例】シフト記号表（勤務時間帯）'!$C$7:$U$36,19,FALSE))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IF(S46="","",VLOOKUP(S46,'【記載例】シフト記号表（勤務時間帯）'!$C$7:$K$36,9,FALSE))</f>
        <v/>
      </c>
      <c r="T47" s="229" t="str">
        <f>IF(T46="","",VLOOKUP(T46,'【記載例】シフト記号表（勤務時間帯）'!$C$7:$K$36,9,FALSE))</f>
        <v/>
      </c>
      <c r="U47" s="229" t="str">
        <f>IF(U46="","",VLOOKUP(U46,'【記載例】シフト記号表（勤務時間帯）'!$C$7:$K$36,9,FALSE))</f>
        <v/>
      </c>
      <c r="V47" s="229" t="str">
        <f>IF(V46="","",VLOOKUP(V46,'【記載例】シフト記号表（勤務時間帯）'!$C$7:$K$36,9,FALSE))</f>
        <v/>
      </c>
      <c r="W47" s="229" t="str">
        <f>IF(W46="","",VLOOKUP(W46,'【記載例】シフト記号表（勤務時間帯）'!$C$7:$K$36,9,FALSE))</f>
        <v/>
      </c>
      <c r="X47" s="229" t="str">
        <f>IF(X46="","",VLOOKUP(X46,'【記載例】シフト記号表（勤務時間帯）'!$C$7:$K$36,9,FALSE))</f>
        <v/>
      </c>
      <c r="Y47" s="230" t="str">
        <f>IF(Y46="","",VLOOKUP(Y46,'【記載例】シフト記号表（勤務時間帯）'!$C$7:$K$36,9,FALSE))</f>
        <v/>
      </c>
      <c r="Z47" s="228" t="str">
        <f>IF(Z46="","",VLOOKUP(Z46,'【記載例】シフト記号表（勤務時間帯）'!$C$7:$K$36,9,FALSE))</f>
        <v/>
      </c>
      <c r="AA47" s="229" t="str">
        <f>IF(AA46="","",VLOOKUP(AA46,'【記載例】シフト記号表（勤務時間帯）'!$C$7:$K$36,9,FALSE))</f>
        <v/>
      </c>
      <c r="AB47" s="229" t="str">
        <f>IF(AB46="","",VLOOKUP(AB46,'【記載例】シフト記号表（勤務時間帯）'!$C$7:$K$36,9,FALSE))</f>
        <v/>
      </c>
      <c r="AC47" s="229" t="str">
        <f>IF(AC46="","",VLOOKUP(AC46,'【記載例】シフト記号表（勤務時間帯）'!$C$7:$K$36,9,FALSE))</f>
        <v/>
      </c>
      <c r="AD47" s="229" t="str">
        <f>IF(AD46="","",VLOOKUP(AD46,'【記載例】シフト記号表（勤務時間帯）'!$C$7:$K$36,9,FALSE))</f>
        <v/>
      </c>
      <c r="AE47" s="229" t="str">
        <f>IF(AE46="","",VLOOKUP(AE46,'【記載例】シフト記号表（勤務時間帯）'!$C$7:$K$36,9,FALSE))</f>
        <v/>
      </c>
      <c r="AF47" s="230" t="str">
        <f>IF(AF46="","",VLOOKUP(AF46,'【記載例】シフト記号表（勤務時間帯）'!$C$7:$K$36,9,FALSE))</f>
        <v/>
      </c>
      <c r="AG47" s="228" t="str">
        <f>IF(AG46="","",VLOOKUP(AG46,'【記載例】シフト記号表（勤務時間帯）'!$C$7:$K$36,9,FALSE))</f>
        <v/>
      </c>
      <c r="AH47" s="229" t="str">
        <f>IF(AH46="","",VLOOKUP(AH46,'【記載例】シフト記号表（勤務時間帯）'!$C$7:$K$36,9,FALSE))</f>
        <v/>
      </c>
      <c r="AI47" s="229" t="str">
        <f>IF(AI46="","",VLOOKUP(AI46,'【記載例】シフト記号表（勤務時間帯）'!$C$7:$K$36,9,FALSE))</f>
        <v/>
      </c>
      <c r="AJ47" s="229" t="str">
        <f>IF(AJ46="","",VLOOKUP(AJ46,'【記載例】シフト記号表（勤務時間帯）'!$C$7:$K$36,9,FALSE))</f>
        <v/>
      </c>
      <c r="AK47" s="229" t="str">
        <f>IF(AK46="","",VLOOKUP(AK46,'【記載例】シフト記号表（勤務時間帯）'!$C$7:$K$36,9,FALSE))</f>
        <v/>
      </c>
      <c r="AL47" s="229" t="str">
        <f>IF(AL46="","",VLOOKUP(AL46,'【記載例】シフト記号表（勤務時間帯）'!$C$7:$K$36,9,FALSE))</f>
        <v/>
      </c>
      <c r="AM47" s="230" t="str">
        <f>IF(AM46="","",VLOOKUP(AM46,'【記載例】シフト記号表（勤務時間帯）'!$C$7:$K$36,9,FALSE))</f>
        <v/>
      </c>
      <c r="AN47" s="228" t="str">
        <f>IF(AN46="","",VLOOKUP(AN46,'【記載例】シフト記号表（勤務時間帯）'!$C$7:$K$36,9,FALSE))</f>
        <v/>
      </c>
      <c r="AO47" s="229" t="str">
        <f>IF(AO46="","",VLOOKUP(AO46,'【記載例】シフト記号表（勤務時間帯）'!$C$7:$K$36,9,FALSE))</f>
        <v/>
      </c>
      <c r="AP47" s="229" t="str">
        <f>IF(AP46="","",VLOOKUP(AP46,'【記載例】シフト記号表（勤務時間帯）'!$C$7:$K$36,9,FALSE))</f>
        <v/>
      </c>
      <c r="AQ47" s="229" t="str">
        <f>IF(AQ46="","",VLOOKUP(AQ46,'【記載例】シフト記号表（勤務時間帯）'!$C$7:$K$36,9,FALSE))</f>
        <v/>
      </c>
      <c r="AR47" s="229" t="str">
        <f>IF(AR46="","",VLOOKUP(AR46,'【記載例】シフト記号表（勤務時間帯）'!$C$7:$K$36,9,FALSE))</f>
        <v/>
      </c>
      <c r="AS47" s="229" t="str">
        <f>IF(AS46="","",VLOOKUP(AS46,'【記載例】シフト記号表（勤務時間帯）'!$C$7:$K$36,9,FALSE))</f>
        <v/>
      </c>
      <c r="AT47" s="230" t="str">
        <f>IF(AT46="","",VLOOKUP(AT46,'【記載例】シフト記号表（勤務時間帯）'!$C$7:$K$36,9,FALSE))</f>
        <v/>
      </c>
      <c r="AU47" s="228" t="str">
        <f>IF(AU46="","",VLOOKUP(AU46,'【記載例】シフト記号表（勤務時間帯）'!$C$7:$K$36,9,FALSE))</f>
        <v/>
      </c>
      <c r="AV47" s="229" t="str">
        <f>IF(AV46="","",VLOOKUP(AV46,'【記載例】シフト記号表（勤務時間帯）'!$C$7:$K$36,9,FALSE))</f>
        <v/>
      </c>
      <c r="AW47" s="229" t="str">
        <f>IF(AW46="","",VLOOKUP(AW46,'【記載例】シフト記号表（勤務時間帯）'!$C$7:$K$36,9,FALSE))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IF(S46="","",VLOOKUP(S46,'【記載例】シフト記号表（勤務時間帯）'!$C$7:$U$36,19,FALSE))</f>
        <v/>
      </c>
      <c r="T48" s="232" t="str">
        <f>IF(T46="","",VLOOKUP(T46,'【記載例】シフト記号表（勤務時間帯）'!$C$7:$U$36,19,FALSE))</f>
        <v/>
      </c>
      <c r="U48" s="232" t="str">
        <f>IF(U46="","",VLOOKUP(U46,'【記載例】シフト記号表（勤務時間帯）'!$C$7:$U$36,19,FALSE))</f>
        <v/>
      </c>
      <c r="V48" s="232" t="str">
        <f>IF(V46="","",VLOOKUP(V46,'【記載例】シフト記号表（勤務時間帯）'!$C$7:$U$36,19,FALSE))</f>
        <v/>
      </c>
      <c r="W48" s="232" t="str">
        <f>IF(W46="","",VLOOKUP(W46,'【記載例】シフト記号表（勤務時間帯）'!$C$7:$U$36,19,FALSE))</f>
        <v/>
      </c>
      <c r="X48" s="232" t="str">
        <f>IF(X46="","",VLOOKUP(X46,'【記載例】シフト記号表（勤務時間帯）'!$C$7:$U$36,19,FALSE))</f>
        <v/>
      </c>
      <c r="Y48" s="233" t="str">
        <f>IF(Y46="","",VLOOKUP(Y46,'【記載例】シフト記号表（勤務時間帯）'!$C$7:$U$36,19,FALSE))</f>
        <v/>
      </c>
      <c r="Z48" s="231" t="str">
        <f>IF(Z46="","",VLOOKUP(Z46,'【記載例】シフト記号表（勤務時間帯）'!$C$7:$U$36,19,FALSE))</f>
        <v/>
      </c>
      <c r="AA48" s="232" t="str">
        <f>IF(AA46="","",VLOOKUP(AA46,'【記載例】シフト記号表（勤務時間帯）'!$C$7:$U$36,19,FALSE))</f>
        <v/>
      </c>
      <c r="AB48" s="232" t="str">
        <f>IF(AB46="","",VLOOKUP(AB46,'【記載例】シフト記号表（勤務時間帯）'!$C$7:$U$36,19,FALSE))</f>
        <v/>
      </c>
      <c r="AC48" s="232" t="str">
        <f>IF(AC46="","",VLOOKUP(AC46,'【記載例】シフト記号表（勤務時間帯）'!$C$7:$U$36,19,FALSE))</f>
        <v/>
      </c>
      <c r="AD48" s="232" t="str">
        <f>IF(AD46="","",VLOOKUP(AD46,'【記載例】シフト記号表（勤務時間帯）'!$C$7:$U$36,19,FALSE))</f>
        <v/>
      </c>
      <c r="AE48" s="232" t="str">
        <f>IF(AE46="","",VLOOKUP(AE46,'【記載例】シフト記号表（勤務時間帯）'!$C$7:$U$36,19,FALSE))</f>
        <v/>
      </c>
      <c r="AF48" s="233" t="str">
        <f>IF(AF46="","",VLOOKUP(AF46,'【記載例】シフト記号表（勤務時間帯）'!$C$7:$U$36,19,FALSE))</f>
        <v/>
      </c>
      <c r="AG48" s="231" t="str">
        <f>IF(AG46="","",VLOOKUP(AG46,'【記載例】シフト記号表（勤務時間帯）'!$C$7:$U$36,19,FALSE))</f>
        <v/>
      </c>
      <c r="AH48" s="232" t="str">
        <f>IF(AH46="","",VLOOKUP(AH46,'【記載例】シフト記号表（勤務時間帯）'!$C$7:$U$36,19,FALSE))</f>
        <v/>
      </c>
      <c r="AI48" s="232" t="str">
        <f>IF(AI46="","",VLOOKUP(AI46,'【記載例】シフト記号表（勤務時間帯）'!$C$7:$U$36,19,FALSE))</f>
        <v/>
      </c>
      <c r="AJ48" s="232" t="str">
        <f>IF(AJ46="","",VLOOKUP(AJ46,'【記載例】シフト記号表（勤務時間帯）'!$C$7:$U$36,19,FALSE))</f>
        <v/>
      </c>
      <c r="AK48" s="232" t="str">
        <f>IF(AK46="","",VLOOKUP(AK46,'【記載例】シフト記号表（勤務時間帯）'!$C$7:$U$36,19,FALSE))</f>
        <v/>
      </c>
      <c r="AL48" s="232" t="str">
        <f>IF(AL46="","",VLOOKUP(AL46,'【記載例】シフト記号表（勤務時間帯）'!$C$7:$U$36,19,FALSE))</f>
        <v/>
      </c>
      <c r="AM48" s="233" t="str">
        <f>IF(AM46="","",VLOOKUP(AM46,'【記載例】シフト記号表（勤務時間帯）'!$C$7:$U$36,19,FALSE))</f>
        <v/>
      </c>
      <c r="AN48" s="231" t="str">
        <f>IF(AN46="","",VLOOKUP(AN46,'【記載例】シフト記号表（勤務時間帯）'!$C$7:$U$36,19,FALSE))</f>
        <v/>
      </c>
      <c r="AO48" s="232" t="str">
        <f>IF(AO46="","",VLOOKUP(AO46,'【記載例】シフト記号表（勤務時間帯）'!$C$7:$U$36,19,FALSE))</f>
        <v/>
      </c>
      <c r="AP48" s="232" t="str">
        <f>IF(AP46="","",VLOOKUP(AP46,'【記載例】シフト記号表（勤務時間帯）'!$C$7:$U$36,19,FALSE))</f>
        <v/>
      </c>
      <c r="AQ48" s="232" t="str">
        <f>IF(AQ46="","",VLOOKUP(AQ46,'【記載例】シフト記号表（勤務時間帯）'!$C$7:$U$36,19,FALSE))</f>
        <v/>
      </c>
      <c r="AR48" s="232" t="str">
        <f>IF(AR46="","",VLOOKUP(AR46,'【記載例】シフト記号表（勤務時間帯）'!$C$7:$U$36,19,FALSE))</f>
        <v/>
      </c>
      <c r="AS48" s="232" t="str">
        <f>IF(AS46="","",VLOOKUP(AS46,'【記載例】シフト記号表（勤務時間帯）'!$C$7:$U$36,19,FALSE))</f>
        <v/>
      </c>
      <c r="AT48" s="233" t="str">
        <f>IF(AT46="","",VLOOKUP(AT46,'【記載例】シフト記号表（勤務時間帯）'!$C$7:$U$36,19,FALSE))</f>
        <v/>
      </c>
      <c r="AU48" s="231" t="str">
        <f>IF(AU46="","",VLOOKUP(AU46,'【記載例】シフト記号表（勤務時間帯）'!$C$7:$U$36,19,FALSE))</f>
        <v/>
      </c>
      <c r="AV48" s="232" t="str">
        <f>IF(AV46="","",VLOOKUP(AV46,'【記載例】シフト記号表（勤務時間帯）'!$C$7:$U$36,19,FALSE))</f>
        <v/>
      </c>
      <c r="AW48" s="232" t="str">
        <f>IF(AW46="","",VLOOKUP(AW46,'【記載例】シフト記号表（勤務時間帯）'!$C$7:$U$36,19,FALSE))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IF(S49="","",VLOOKUP(S49,'【記載例】シフト記号表（勤務時間帯）'!$C$7:$K$36,9,FALSE))</f>
        <v/>
      </c>
      <c r="T50" s="229" t="str">
        <f>IF(T49="","",VLOOKUP(T49,'【記載例】シフト記号表（勤務時間帯）'!$C$7:$K$36,9,FALSE))</f>
        <v/>
      </c>
      <c r="U50" s="229" t="str">
        <f>IF(U49="","",VLOOKUP(U49,'【記載例】シフト記号表（勤務時間帯）'!$C$7:$K$36,9,FALSE))</f>
        <v/>
      </c>
      <c r="V50" s="229" t="str">
        <f>IF(V49="","",VLOOKUP(V49,'【記載例】シフト記号表（勤務時間帯）'!$C$7:$K$36,9,FALSE))</f>
        <v/>
      </c>
      <c r="W50" s="229" t="str">
        <f>IF(W49="","",VLOOKUP(W49,'【記載例】シフト記号表（勤務時間帯）'!$C$7:$K$36,9,FALSE))</f>
        <v/>
      </c>
      <c r="X50" s="229" t="str">
        <f>IF(X49="","",VLOOKUP(X49,'【記載例】シフト記号表（勤務時間帯）'!$C$7:$K$36,9,FALSE))</f>
        <v/>
      </c>
      <c r="Y50" s="230" t="str">
        <f>IF(Y49="","",VLOOKUP(Y49,'【記載例】シフト記号表（勤務時間帯）'!$C$7:$K$36,9,FALSE))</f>
        <v/>
      </c>
      <c r="Z50" s="228" t="str">
        <f>IF(Z49="","",VLOOKUP(Z49,'【記載例】シフト記号表（勤務時間帯）'!$C$7:$K$36,9,FALSE))</f>
        <v/>
      </c>
      <c r="AA50" s="229" t="str">
        <f>IF(AA49="","",VLOOKUP(AA49,'【記載例】シフト記号表（勤務時間帯）'!$C$7:$K$36,9,FALSE))</f>
        <v/>
      </c>
      <c r="AB50" s="229" t="str">
        <f>IF(AB49="","",VLOOKUP(AB49,'【記載例】シフト記号表（勤務時間帯）'!$C$7:$K$36,9,FALSE))</f>
        <v/>
      </c>
      <c r="AC50" s="229" t="str">
        <f>IF(AC49="","",VLOOKUP(AC49,'【記載例】シフト記号表（勤務時間帯）'!$C$7:$K$36,9,FALSE))</f>
        <v/>
      </c>
      <c r="AD50" s="229" t="str">
        <f>IF(AD49="","",VLOOKUP(AD49,'【記載例】シフト記号表（勤務時間帯）'!$C$7:$K$36,9,FALSE))</f>
        <v/>
      </c>
      <c r="AE50" s="229" t="str">
        <f>IF(AE49="","",VLOOKUP(AE49,'【記載例】シフト記号表（勤務時間帯）'!$C$7:$K$36,9,FALSE))</f>
        <v/>
      </c>
      <c r="AF50" s="230" t="str">
        <f>IF(AF49="","",VLOOKUP(AF49,'【記載例】シフト記号表（勤務時間帯）'!$C$7:$K$36,9,FALSE))</f>
        <v/>
      </c>
      <c r="AG50" s="228" t="str">
        <f>IF(AG49="","",VLOOKUP(AG49,'【記載例】シフト記号表（勤務時間帯）'!$C$7:$K$36,9,FALSE))</f>
        <v/>
      </c>
      <c r="AH50" s="229" t="str">
        <f>IF(AH49="","",VLOOKUP(AH49,'【記載例】シフト記号表（勤務時間帯）'!$C$7:$K$36,9,FALSE))</f>
        <v/>
      </c>
      <c r="AI50" s="229" t="str">
        <f>IF(AI49="","",VLOOKUP(AI49,'【記載例】シフト記号表（勤務時間帯）'!$C$7:$K$36,9,FALSE))</f>
        <v/>
      </c>
      <c r="AJ50" s="229" t="str">
        <f>IF(AJ49="","",VLOOKUP(AJ49,'【記載例】シフト記号表（勤務時間帯）'!$C$7:$K$36,9,FALSE))</f>
        <v/>
      </c>
      <c r="AK50" s="229" t="str">
        <f>IF(AK49="","",VLOOKUP(AK49,'【記載例】シフト記号表（勤務時間帯）'!$C$7:$K$36,9,FALSE))</f>
        <v/>
      </c>
      <c r="AL50" s="229" t="str">
        <f>IF(AL49="","",VLOOKUP(AL49,'【記載例】シフト記号表（勤務時間帯）'!$C$7:$K$36,9,FALSE))</f>
        <v/>
      </c>
      <c r="AM50" s="230" t="str">
        <f>IF(AM49="","",VLOOKUP(AM49,'【記載例】シフト記号表（勤務時間帯）'!$C$7:$K$36,9,FALSE))</f>
        <v/>
      </c>
      <c r="AN50" s="228" t="str">
        <f>IF(AN49="","",VLOOKUP(AN49,'【記載例】シフト記号表（勤務時間帯）'!$C$7:$K$36,9,FALSE))</f>
        <v/>
      </c>
      <c r="AO50" s="229" t="str">
        <f>IF(AO49="","",VLOOKUP(AO49,'【記載例】シフト記号表（勤務時間帯）'!$C$7:$K$36,9,FALSE))</f>
        <v/>
      </c>
      <c r="AP50" s="229" t="str">
        <f>IF(AP49="","",VLOOKUP(AP49,'【記載例】シフト記号表（勤務時間帯）'!$C$7:$K$36,9,FALSE))</f>
        <v/>
      </c>
      <c r="AQ50" s="229" t="str">
        <f>IF(AQ49="","",VLOOKUP(AQ49,'【記載例】シフト記号表（勤務時間帯）'!$C$7:$K$36,9,FALSE))</f>
        <v/>
      </c>
      <c r="AR50" s="229" t="str">
        <f>IF(AR49="","",VLOOKUP(AR49,'【記載例】シフト記号表（勤務時間帯）'!$C$7:$K$36,9,FALSE))</f>
        <v/>
      </c>
      <c r="AS50" s="229" t="str">
        <f>IF(AS49="","",VLOOKUP(AS49,'【記載例】シフト記号表（勤務時間帯）'!$C$7:$K$36,9,FALSE))</f>
        <v/>
      </c>
      <c r="AT50" s="230" t="str">
        <f>IF(AT49="","",VLOOKUP(AT49,'【記載例】シフト記号表（勤務時間帯）'!$C$7:$K$36,9,FALSE))</f>
        <v/>
      </c>
      <c r="AU50" s="228" t="str">
        <f>IF(AU49="","",VLOOKUP(AU49,'【記載例】シフト記号表（勤務時間帯）'!$C$7:$K$36,9,FALSE))</f>
        <v/>
      </c>
      <c r="AV50" s="229" t="str">
        <f>IF(AV49="","",VLOOKUP(AV49,'【記載例】シフト記号表（勤務時間帯）'!$C$7:$K$36,9,FALSE))</f>
        <v/>
      </c>
      <c r="AW50" s="229" t="str">
        <f>IF(AW49="","",VLOOKUP(AW49,'【記載例】シフト記号表（勤務時間帯）'!$C$7:$K$36,9,FALSE))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IF(S49="","",VLOOKUP(S49,'【記載例】シフト記号表（勤務時間帯）'!$C$7:$U$36,19,FALSE))</f>
        <v/>
      </c>
      <c r="T51" s="232" t="str">
        <f>IF(T49="","",VLOOKUP(T49,'【記載例】シフト記号表（勤務時間帯）'!$C$7:$U$36,19,FALSE))</f>
        <v/>
      </c>
      <c r="U51" s="232" t="str">
        <f>IF(U49="","",VLOOKUP(U49,'【記載例】シフト記号表（勤務時間帯）'!$C$7:$U$36,19,FALSE))</f>
        <v/>
      </c>
      <c r="V51" s="232" t="str">
        <f>IF(V49="","",VLOOKUP(V49,'【記載例】シフト記号表（勤務時間帯）'!$C$7:$U$36,19,FALSE))</f>
        <v/>
      </c>
      <c r="W51" s="232" t="str">
        <f>IF(W49="","",VLOOKUP(W49,'【記載例】シフト記号表（勤務時間帯）'!$C$7:$U$36,19,FALSE))</f>
        <v/>
      </c>
      <c r="X51" s="232" t="str">
        <f>IF(X49="","",VLOOKUP(X49,'【記載例】シフト記号表（勤務時間帯）'!$C$7:$U$36,19,FALSE))</f>
        <v/>
      </c>
      <c r="Y51" s="233" t="str">
        <f>IF(Y49="","",VLOOKUP(Y49,'【記載例】シフト記号表（勤務時間帯）'!$C$7:$U$36,19,FALSE))</f>
        <v/>
      </c>
      <c r="Z51" s="231" t="str">
        <f>IF(Z49="","",VLOOKUP(Z49,'【記載例】シフト記号表（勤務時間帯）'!$C$7:$U$36,19,FALSE))</f>
        <v/>
      </c>
      <c r="AA51" s="232" t="str">
        <f>IF(AA49="","",VLOOKUP(AA49,'【記載例】シフト記号表（勤務時間帯）'!$C$7:$U$36,19,FALSE))</f>
        <v/>
      </c>
      <c r="AB51" s="232" t="str">
        <f>IF(AB49="","",VLOOKUP(AB49,'【記載例】シフト記号表（勤務時間帯）'!$C$7:$U$36,19,FALSE))</f>
        <v/>
      </c>
      <c r="AC51" s="232" t="str">
        <f>IF(AC49="","",VLOOKUP(AC49,'【記載例】シフト記号表（勤務時間帯）'!$C$7:$U$36,19,FALSE))</f>
        <v/>
      </c>
      <c r="AD51" s="232" t="str">
        <f>IF(AD49="","",VLOOKUP(AD49,'【記載例】シフト記号表（勤務時間帯）'!$C$7:$U$36,19,FALSE))</f>
        <v/>
      </c>
      <c r="AE51" s="232" t="str">
        <f>IF(AE49="","",VLOOKUP(AE49,'【記載例】シフト記号表（勤務時間帯）'!$C$7:$U$36,19,FALSE))</f>
        <v/>
      </c>
      <c r="AF51" s="233" t="str">
        <f>IF(AF49="","",VLOOKUP(AF49,'【記載例】シフト記号表（勤務時間帯）'!$C$7:$U$36,19,FALSE))</f>
        <v/>
      </c>
      <c r="AG51" s="231" t="str">
        <f>IF(AG49="","",VLOOKUP(AG49,'【記載例】シフト記号表（勤務時間帯）'!$C$7:$U$36,19,FALSE))</f>
        <v/>
      </c>
      <c r="AH51" s="232" t="str">
        <f>IF(AH49="","",VLOOKUP(AH49,'【記載例】シフト記号表（勤務時間帯）'!$C$7:$U$36,19,FALSE))</f>
        <v/>
      </c>
      <c r="AI51" s="232" t="str">
        <f>IF(AI49="","",VLOOKUP(AI49,'【記載例】シフト記号表（勤務時間帯）'!$C$7:$U$36,19,FALSE))</f>
        <v/>
      </c>
      <c r="AJ51" s="232" t="str">
        <f>IF(AJ49="","",VLOOKUP(AJ49,'【記載例】シフト記号表（勤務時間帯）'!$C$7:$U$36,19,FALSE))</f>
        <v/>
      </c>
      <c r="AK51" s="232" t="str">
        <f>IF(AK49="","",VLOOKUP(AK49,'【記載例】シフト記号表（勤務時間帯）'!$C$7:$U$36,19,FALSE))</f>
        <v/>
      </c>
      <c r="AL51" s="232" t="str">
        <f>IF(AL49="","",VLOOKUP(AL49,'【記載例】シフト記号表（勤務時間帯）'!$C$7:$U$36,19,FALSE))</f>
        <v/>
      </c>
      <c r="AM51" s="233" t="str">
        <f>IF(AM49="","",VLOOKUP(AM49,'【記載例】シフト記号表（勤務時間帯）'!$C$7:$U$36,19,FALSE))</f>
        <v/>
      </c>
      <c r="AN51" s="231" t="str">
        <f>IF(AN49="","",VLOOKUP(AN49,'【記載例】シフト記号表（勤務時間帯）'!$C$7:$U$36,19,FALSE))</f>
        <v/>
      </c>
      <c r="AO51" s="232" t="str">
        <f>IF(AO49="","",VLOOKUP(AO49,'【記載例】シフト記号表（勤務時間帯）'!$C$7:$U$36,19,FALSE))</f>
        <v/>
      </c>
      <c r="AP51" s="232" t="str">
        <f>IF(AP49="","",VLOOKUP(AP49,'【記載例】シフト記号表（勤務時間帯）'!$C$7:$U$36,19,FALSE))</f>
        <v/>
      </c>
      <c r="AQ51" s="232" t="str">
        <f>IF(AQ49="","",VLOOKUP(AQ49,'【記載例】シフト記号表（勤務時間帯）'!$C$7:$U$36,19,FALSE))</f>
        <v/>
      </c>
      <c r="AR51" s="232" t="str">
        <f>IF(AR49="","",VLOOKUP(AR49,'【記載例】シフト記号表（勤務時間帯）'!$C$7:$U$36,19,FALSE))</f>
        <v/>
      </c>
      <c r="AS51" s="232" t="str">
        <f>IF(AS49="","",VLOOKUP(AS49,'【記載例】シフト記号表（勤務時間帯）'!$C$7:$U$36,19,FALSE))</f>
        <v/>
      </c>
      <c r="AT51" s="233" t="str">
        <f>IF(AT49="","",VLOOKUP(AT49,'【記載例】シフト記号表（勤務時間帯）'!$C$7:$U$36,19,FALSE))</f>
        <v/>
      </c>
      <c r="AU51" s="231" t="str">
        <f>IF(AU49="","",VLOOKUP(AU49,'【記載例】シフト記号表（勤務時間帯）'!$C$7:$U$36,19,FALSE))</f>
        <v/>
      </c>
      <c r="AV51" s="232" t="str">
        <f>IF(AV49="","",VLOOKUP(AV49,'【記載例】シフト記号表（勤務時間帯）'!$C$7:$U$36,19,FALSE))</f>
        <v/>
      </c>
      <c r="AW51" s="232" t="str">
        <f>IF(AW49="","",VLOOKUP(AW49,'【記載例】シフト記号表（勤務時間帯）'!$C$7:$U$36,19,FALSE))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IF(S52="","",VLOOKUP(S52,'【記載例】シフト記号表（勤務時間帯）'!$C$7:$K$36,9,FALSE))</f>
        <v/>
      </c>
      <c r="T53" s="229" t="str">
        <f>IF(T52="","",VLOOKUP(T52,'【記載例】シフト記号表（勤務時間帯）'!$C$7:$K$36,9,FALSE))</f>
        <v/>
      </c>
      <c r="U53" s="229" t="str">
        <f>IF(U52="","",VLOOKUP(U52,'【記載例】シフト記号表（勤務時間帯）'!$C$7:$K$36,9,FALSE))</f>
        <v/>
      </c>
      <c r="V53" s="229" t="str">
        <f>IF(V52="","",VLOOKUP(V52,'【記載例】シフト記号表（勤務時間帯）'!$C$7:$K$36,9,FALSE))</f>
        <v/>
      </c>
      <c r="W53" s="229" t="str">
        <f>IF(W52="","",VLOOKUP(W52,'【記載例】シフト記号表（勤務時間帯）'!$C$7:$K$36,9,FALSE))</f>
        <v/>
      </c>
      <c r="X53" s="229" t="str">
        <f>IF(X52="","",VLOOKUP(X52,'【記載例】シフト記号表（勤務時間帯）'!$C$7:$K$36,9,FALSE))</f>
        <v/>
      </c>
      <c r="Y53" s="230" t="str">
        <f>IF(Y52="","",VLOOKUP(Y52,'【記載例】シフト記号表（勤務時間帯）'!$C$7:$K$36,9,FALSE))</f>
        <v/>
      </c>
      <c r="Z53" s="228" t="str">
        <f>IF(Z52="","",VLOOKUP(Z52,'【記載例】シフト記号表（勤務時間帯）'!$C$7:$K$36,9,FALSE))</f>
        <v/>
      </c>
      <c r="AA53" s="229" t="str">
        <f>IF(AA52="","",VLOOKUP(AA52,'【記載例】シフト記号表（勤務時間帯）'!$C$7:$K$36,9,FALSE))</f>
        <v/>
      </c>
      <c r="AB53" s="229" t="str">
        <f>IF(AB52="","",VLOOKUP(AB52,'【記載例】シフト記号表（勤務時間帯）'!$C$7:$K$36,9,FALSE))</f>
        <v/>
      </c>
      <c r="AC53" s="229" t="str">
        <f>IF(AC52="","",VLOOKUP(AC52,'【記載例】シフト記号表（勤務時間帯）'!$C$7:$K$36,9,FALSE))</f>
        <v/>
      </c>
      <c r="AD53" s="229" t="str">
        <f>IF(AD52="","",VLOOKUP(AD52,'【記載例】シフト記号表（勤務時間帯）'!$C$7:$K$36,9,FALSE))</f>
        <v/>
      </c>
      <c r="AE53" s="229" t="str">
        <f>IF(AE52="","",VLOOKUP(AE52,'【記載例】シフト記号表（勤務時間帯）'!$C$7:$K$36,9,FALSE))</f>
        <v/>
      </c>
      <c r="AF53" s="230" t="str">
        <f>IF(AF52="","",VLOOKUP(AF52,'【記載例】シフト記号表（勤務時間帯）'!$C$7:$K$36,9,FALSE))</f>
        <v/>
      </c>
      <c r="AG53" s="228" t="str">
        <f>IF(AG52="","",VLOOKUP(AG52,'【記載例】シフト記号表（勤務時間帯）'!$C$7:$K$36,9,FALSE))</f>
        <v/>
      </c>
      <c r="AH53" s="229" t="str">
        <f>IF(AH52="","",VLOOKUP(AH52,'【記載例】シフト記号表（勤務時間帯）'!$C$7:$K$36,9,FALSE))</f>
        <v/>
      </c>
      <c r="AI53" s="229" t="str">
        <f>IF(AI52="","",VLOOKUP(AI52,'【記載例】シフト記号表（勤務時間帯）'!$C$7:$K$36,9,FALSE))</f>
        <v/>
      </c>
      <c r="AJ53" s="229" t="str">
        <f>IF(AJ52="","",VLOOKUP(AJ52,'【記載例】シフト記号表（勤務時間帯）'!$C$7:$K$36,9,FALSE))</f>
        <v/>
      </c>
      <c r="AK53" s="229" t="str">
        <f>IF(AK52="","",VLOOKUP(AK52,'【記載例】シフト記号表（勤務時間帯）'!$C$7:$K$36,9,FALSE))</f>
        <v/>
      </c>
      <c r="AL53" s="229" t="str">
        <f>IF(AL52="","",VLOOKUP(AL52,'【記載例】シフト記号表（勤務時間帯）'!$C$7:$K$36,9,FALSE))</f>
        <v/>
      </c>
      <c r="AM53" s="230" t="str">
        <f>IF(AM52="","",VLOOKUP(AM52,'【記載例】シフト記号表（勤務時間帯）'!$C$7:$K$36,9,FALSE))</f>
        <v/>
      </c>
      <c r="AN53" s="228" t="str">
        <f>IF(AN52="","",VLOOKUP(AN52,'【記載例】シフト記号表（勤務時間帯）'!$C$7:$K$36,9,FALSE))</f>
        <v/>
      </c>
      <c r="AO53" s="229" t="str">
        <f>IF(AO52="","",VLOOKUP(AO52,'【記載例】シフト記号表（勤務時間帯）'!$C$7:$K$36,9,FALSE))</f>
        <v/>
      </c>
      <c r="AP53" s="229" t="str">
        <f>IF(AP52="","",VLOOKUP(AP52,'【記載例】シフト記号表（勤務時間帯）'!$C$7:$K$36,9,FALSE))</f>
        <v/>
      </c>
      <c r="AQ53" s="229" t="str">
        <f>IF(AQ52="","",VLOOKUP(AQ52,'【記載例】シフト記号表（勤務時間帯）'!$C$7:$K$36,9,FALSE))</f>
        <v/>
      </c>
      <c r="AR53" s="229" t="str">
        <f>IF(AR52="","",VLOOKUP(AR52,'【記載例】シフト記号表（勤務時間帯）'!$C$7:$K$36,9,FALSE))</f>
        <v/>
      </c>
      <c r="AS53" s="229" t="str">
        <f>IF(AS52="","",VLOOKUP(AS52,'【記載例】シフト記号表（勤務時間帯）'!$C$7:$K$36,9,FALSE))</f>
        <v/>
      </c>
      <c r="AT53" s="230" t="str">
        <f>IF(AT52="","",VLOOKUP(AT52,'【記載例】シフト記号表（勤務時間帯）'!$C$7:$K$36,9,FALSE))</f>
        <v/>
      </c>
      <c r="AU53" s="228" t="str">
        <f>IF(AU52="","",VLOOKUP(AU52,'【記載例】シフト記号表（勤務時間帯）'!$C$7:$K$36,9,FALSE))</f>
        <v/>
      </c>
      <c r="AV53" s="229" t="str">
        <f>IF(AV52="","",VLOOKUP(AV52,'【記載例】シフト記号表（勤務時間帯）'!$C$7:$K$36,9,FALSE))</f>
        <v/>
      </c>
      <c r="AW53" s="229" t="str">
        <f>IF(AW52="","",VLOOKUP(AW52,'【記載例】シフト記号表（勤務時間帯）'!$C$7:$K$36,9,FALSE))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IF(S52="","",VLOOKUP(S52,'【記載例】シフト記号表（勤務時間帯）'!$C$7:$U$36,19,FALSE))</f>
        <v/>
      </c>
      <c r="T54" s="232" t="str">
        <f>IF(T52="","",VLOOKUP(T52,'【記載例】シフト記号表（勤務時間帯）'!$C$7:$U$36,19,FALSE))</f>
        <v/>
      </c>
      <c r="U54" s="232" t="str">
        <f>IF(U52="","",VLOOKUP(U52,'【記載例】シフト記号表（勤務時間帯）'!$C$7:$U$36,19,FALSE))</f>
        <v/>
      </c>
      <c r="V54" s="232" t="str">
        <f>IF(V52="","",VLOOKUP(V52,'【記載例】シフト記号表（勤務時間帯）'!$C$7:$U$36,19,FALSE))</f>
        <v/>
      </c>
      <c r="W54" s="232" t="str">
        <f>IF(W52="","",VLOOKUP(W52,'【記載例】シフト記号表（勤務時間帯）'!$C$7:$U$36,19,FALSE))</f>
        <v/>
      </c>
      <c r="X54" s="232" t="str">
        <f>IF(X52="","",VLOOKUP(X52,'【記載例】シフト記号表（勤務時間帯）'!$C$7:$U$36,19,FALSE))</f>
        <v/>
      </c>
      <c r="Y54" s="233" t="str">
        <f>IF(Y52="","",VLOOKUP(Y52,'【記載例】シフト記号表（勤務時間帯）'!$C$7:$U$36,19,FALSE))</f>
        <v/>
      </c>
      <c r="Z54" s="231" t="str">
        <f>IF(Z52="","",VLOOKUP(Z52,'【記載例】シフト記号表（勤務時間帯）'!$C$7:$U$36,19,FALSE))</f>
        <v/>
      </c>
      <c r="AA54" s="232" t="str">
        <f>IF(AA52="","",VLOOKUP(AA52,'【記載例】シフト記号表（勤務時間帯）'!$C$7:$U$36,19,FALSE))</f>
        <v/>
      </c>
      <c r="AB54" s="232" t="str">
        <f>IF(AB52="","",VLOOKUP(AB52,'【記載例】シフト記号表（勤務時間帯）'!$C$7:$U$36,19,FALSE))</f>
        <v/>
      </c>
      <c r="AC54" s="232" t="str">
        <f>IF(AC52="","",VLOOKUP(AC52,'【記載例】シフト記号表（勤務時間帯）'!$C$7:$U$36,19,FALSE))</f>
        <v/>
      </c>
      <c r="AD54" s="232" t="str">
        <f>IF(AD52="","",VLOOKUP(AD52,'【記載例】シフト記号表（勤務時間帯）'!$C$7:$U$36,19,FALSE))</f>
        <v/>
      </c>
      <c r="AE54" s="232" t="str">
        <f>IF(AE52="","",VLOOKUP(AE52,'【記載例】シフト記号表（勤務時間帯）'!$C$7:$U$36,19,FALSE))</f>
        <v/>
      </c>
      <c r="AF54" s="233" t="str">
        <f>IF(AF52="","",VLOOKUP(AF52,'【記載例】シフト記号表（勤務時間帯）'!$C$7:$U$36,19,FALSE))</f>
        <v/>
      </c>
      <c r="AG54" s="231" t="str">
        <f>IF(AG52="","",VLOOKUP(AG52,'【記載例】シフト記号表（勤務時間帯）'!$C$7:$U$36,19,FALSE))</f>
        <v/>
      </c>
      <c r="AH54" s="232" t="str">
        <f>IF(AH52="","",VLOOKUP(AH52,'【記載例】シフト記号表（勤務時間帯）'!$C$7:$U$36,19,FALSE))</f>
        <v/>
      </c>
      <c r="AI54" s="232" t="str">
        <f>IF(AI52="","",VLOOKUP(AI52,'【記載例】シフト記号表（勤務時間帯）'!$C$7:$U$36,19,FALSE))</f>
        <v/>
      </c>
      <c r="AJ54" s="232" t="str">
        <f>IF(AJ52="","",VLOOKUP(AJ52,'【記載例】シフト記号表（勤務時間帯）'!$C$7:$U$36,19,FALSE))</f>
        <v/>
      </c>
      <c r="AK54" s="232" t="str">
        <f>IF(AK52="","",VLOOKUP(AK52,'【記載例】シフト記号表（勤務時間帯）'!$C$7:$U$36,19,FALSE))</f>
        <v/>
      </c>
      <c r="AL54" s="232" t="str">
        <f>IF(AL52="","",VLOOKUP(AL52,'【記載例】シフト記号表（勤務時間帯）'!$C$7:$U$36,19,FALSE))</f>
        <v/>
      </c>
      <c r="AM54" s="233" t="str">
        <f>IF(AM52="","",VLOOKUP(AM52,'【記載例】シフト記号表（勤務時間帯）'!$C$7:$U$36,19,FALSE))</f>
        <v/>
      </c>
      <c r="AN54" s="231" t="str">
        <f>IF(AN52="","",VLOOKUP(AN52,'【記載例】シフト記号表（勤務時間帯）'!$C$7:$U$36,19,FALSE))</f>
        <v/>
      </c>
      <c r="AO54" s="232" t="str">
        <f>IF(AO52="","",VLOOKUP(AO52,'【記載例】シフト記号表（勤務時間帯）'!$C$7:$U$36,19,FALSE))</f>
        <v/>
      </c>
      <c r="AP54" s="232" t="str">
        <f>IF(AP52="","",VLOOKUP(AP52,'【記載例】シフト記号表（勤務時間帯）'!$C$7:$U$36,19,FALSE))</f>
        <v/>
      </c>
      <c r="AQ54" s="232" t="str">
        <f>IF(AQ52="","",VLOOKUP(AQ52,'【記載例】シフト記号表（勤務時間帯）'!$C$7:$U$36,19,FALSE))</f>
        <v/>
      </c>
      <c r="AR54" s="232" t="str">
        <f>IF(AR52="","",VLOOKUP(AR52,'【記載例】シフト記号表（勤務時間帯）'!$C$7:$U$36,19,FALSE))</f>
        <v/>
      </c>
      <c r="AS54" s="232" t="str">
        <f>IF(AS52="","",VLOOKUP(AS52,'【記載例】シフト記号表（勤務時間帯）'!$C$7:$U$36,19,FALSE))</f>
        <v/>
      </c>
      <c r="AT54" s="233" t="str">
        <f>IF(AT52="","",VLOOKUP(AT52,'【記載例】シフト記号表（勤務時間帯）'!$C$7:$U$36,19,FALSE))</f>
        <v/>
      </c>
      <c r="AU54" s="231" t="str">
        <f>IF(AU52="","",VLOOKUP(AU52,'【記載例】シフト記号表（勤務時間帯）'!$C$7:$U$36,19,FALSE))</f>
        <v/>
      </c>
      <c r="AV54" s="232" t="str">
        <f>IF(AV52="","",VLOOKUP(AV52,'【記載例】シフト記号表（勤務時間帯）'!$C$7:$U$36,19,FALSE))</f>
        <v/>
      </c>
      <c r="AW54" s="232" t="str">
        <f>IF(AW52="","",VLOOKUP(AW52,'【記載例】シフト記号表（勤務時間帯）'!$C$7:$U$36,19,FALSE))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IF(S55="","",VLOOKUP(S55,'【記載例】シフト記号表（勤務時間帯）'!$C$7:$K$36,9,FALSE))</f>
        <v/>
      </c>
      <c r="T56" s="229" t="str">
        <f>IF(T55="","",VLOOKUP(T55,'【記載例】シフト記号表（勤務時間帯）'!$C$7:$K$36,9,FALSE))</f>
        <v/>
      </c>
      <c r="U56" s="229" t="str">
        <f>IF(U55="","",VLOOKUP(U55,'【記載例】シフト記号表（勤務時間帯）'!$C$7:$K$36,9,FALSE))</f>
        <v/>
      </c>
      <c r="V56" s="229" t="str">
        <f>IF(V55="","",VLOOKUP(V55,'【記載例】シフト記号表（勤務時間帯）'!$C$7:$K$36,9,FALSE))</f>
        <v/>
      </c>
      <c r="W56" s="229" t="str">
        <f>IF(W55="","",VLOOKUP(W55,'【記載例】シフト記号表（勤務時間帯）'!$C$7:$K$36,9,FALSE))</f>
        <v/>
      </c>
      <c r="X56" s="229" t="str">
        <f>IF(X55="","",VLOOKUP(X55,'【記載例】シフト記号表（勤務時間帯）'!$C$7:$K$36,9,FALSE))</f>
        <v/>
      </c>
      <c r="Y56" s="230" t="str">
        <f>IF(Y55="","",VLOOKUP(Y55,'【記載例】シフト記号表（勤務時間帯）'!$C$7:$K$36,9,FALSE))</f>
        <v/>
      </c>
      <c r="Z56" s="228" t="str">
        <f>IF(Z55="","",VLOOKUP(Z55,'【記載例】シフト記号表（勤務時間帯）'!$C$7:$K$36,9,FALSE))</f>
        <v/>
      </c>
      <c r="AA56" s="229" t="str">
        <f>IF(AA55="","",VLOOKUP(AA55,'【記載例】シフト記号表（勤務時間帯）'!$C$7:$K$36,9,FALSE))</f>
        <v/>
      </c>
      <c r="AB56" s="229" t="str">
        <f>IF(AB55="","",VLOOKUP(AB55,'【記載例】シフト記号表（勤務時間帯）'!$C$7:$K$36,9,FALSE))</f>
        <v/>
      </c>
      <c r="AC56" s="229" t="str">
        <f>IF(AC55="","",VLOOKUP(AC55,'【記載例】シフト記号表（勤務時間帯）'!$C$7:$K$36,9,FALSE))</f>
        <v/>
      </c>
      <c r="AD56" s="229" t="str">
        <f>IF(AD55="","",VLOOKUP(AD55,'【記載例】シフト記号表（勤務時間帯）'!$C$7:$K$36,9,FALSE))</f>
        <v/>
      </c>
      <c r="AE56" s="229" t="str">
        <f>IF(AE55="","",VLOOKUP(AE55,'【記載例】シフト記号表（勤務時間帯）'!$C$7:$K$36,9,FALSE))</f>
        <v/>
      </c>
      <c r="AF56" s="230" t="str">
        <f>IF(AF55="","",VLOOKUP(AF55,'【記載例】シフト記号表（勤務時間帯）'!$C$7:$K$36,9,FALSE))</f>
        <v/>
      </c>
      <c r="AG56" s="228" t="str">
        <f>IF(AG55="","",VLOOKUP(AG55,'【記載例】シフト記号表（勤務時間帯）'!$C$7:$K$36,9,FALSE))</f>
        <v/>
      </c>
      <c r="AH56" s="229" t="str">
        <f>IF(AH55="","",VLOOKUP(AH55,'【記載例】シフト記号表（勤務時間帯）'!$C$7:$K$36,9,FALSE))</f>
        <v/>
      </c>
      <c r="AI56" s="229" t="str">
        <f>IF(AI55="","",VLOOKUP(AI55,'【記載例】シフト記号表（勤務時間帯）'!$C$7:$K$36,9,FALSE))</f>
        <v/>
      </c>
      <c r="AJ56" s="229" t="str">
        <f>IF(AJ55="","",VLOOKUP(AJ55,'【記載例】シフト記号表（勤務時間帯）'!$C$7:$K$36,9,FALSE))</f>
        <v/>
      </c>
      <c r="AK56" s="229" t="str">
        <f>IF(AK55="","",VLOOKUP(AK55,'【記載例】シフト記号表（勤務時間帯）'!$C$7:$K$36,9,FALSE))</f>
        <v/>
      </c>
      <c r="AL56" s="229" t="str">
        <f>IF(AL55="","",VLOOKUP(AL55,'【記載例】シフト記号表（勤務時間帯）'!$C$7:$K$36,9,FALSE))</f>
        <v/>
      </c>
      <c r="AM56" s="230" t="str">
        <f>IF(AM55="","",VLOOKUP(AM55,'【記載例】シフト記号表（勤務時間帯）'!$C$7:$K$36,9,FALSE))</f>
        <v/>
      </c>
      <c r="AN56" s="228" t="str">
        <f>IF(AN55="","",VLOOKUP(AN55,'【記載例】シフト記号表（勤務時間帯）'!$C$7:$K$36,9,FALSE))</f>
        <v/>
      </c>
      <c r="AO56" s="229" t="str">
        <f>IF(AO55="","",VLOOKUP(AO55,'【記載例】シフト記号表（勤務時間帯）'!$C$7:$K$36,9,FALSE))</f>
        <v/>
      </c>
      <c r="AP56" s="229" t="str">
        <f>IF(AP55="","",VLOOKUP(AP55,'【記載例】シフト記号表（勤務時間帯）'!$C$7:$K$36,9,FALSE))</f>
        <v/>
      </c>
      <c r="AQ56" s="229" t="str">
        <f>IF(AQ55="","",VLOOKUP(AQ55,'【記載例】シフト記号表（勤務時間帯）'!$C$7:$K$36,9,FALSE))</f>
        <v/>
      </c>
      <c r="AR56" s="229" t="str">
        <f>IF(AR55="","",VLOOKUP(AR55,'【記載例】シフト記号表（勤務時間帯）'!$C$7:$K$36,9,FALSE))</f>
        <v/>
      </c>
      <c r="AS56" s="229" t="str">
        <f>IF(AS55="","",VLOOKUP(AS55,'【記載例】シフト記号表（勤務時間帯）'!$C$7:$K$36,9,FALSE))</f>
        <v/>
      </c>
      <c r="AT56" s="230" t="str">
        <f>IF(AT55="","",VLOOKUP(AT55,'【記載例】シフト記号表（勤務時間帯）'!$C$7:$K$36,9,FALSE))</f>
        <v/>
      </c>
      <c r="AU56" s="228" t="str">
        <f>IF(AU55="","",VLOOKUP(AU55,'【記載例】シフト記号表（勤務時間帯）'!$C$7:$K$36,9,FALSE))</f>
        <v/>
      </c>
      <c r="AV56" s="229" t="str">
        <f>IF(AV55="","",VLOOKUP(AV55,'【記載例】シフト記号表（勤務時間帯）'!$C$7:$K$36,9,FALSE))</f>
        <v/>
      </c>
      <c r="AW56" s="229" t="str">
        <f>IF(AW55="","",VLOOKUP(AW55,'【記載例】シフト記号表（勤務時間帯）'!$C$7:$K$36,9,FALSE))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IF(S55="","",VLOOKUP(S55,'【記載例】シフト記号表（勤務時間帯）'!$C$7:$U$36,19,FALSE))</f>
        <v/>
      </c>
      <c r="T57" s="232" t="str">
        <f>IF(T55="","",VLOOKUP(T55,'【記載例】シフト記号表（勤務時間帯）'!$C$7:$U$36,19,FALSE))</f>
        <v/>
      </c>
      <c r="U57" s="232" t="str">
        <f>IF(U55="","",VLOOKUP(U55,'【記載例】シフト記号表（勤務時間帯）'!$C$7:$U$36,19,FALSE))</f>
        <v/>
      </c>
      <c r="V57" s="232" t="str">
        <f>IF(V55="","",VLOOKUP(V55,'【記載例】シフト記号表（勤務時間帯）'!$C$7:$U$36,19,FALSE))</f>
        <v/>
      </c>
      <c r="W57" s="232" t="str">
        <f>IF(W55="","",VLOOKUP(W55,'【記載例】シフト記号表（勤務時間帯）'!$C$7:$U$36,19,FALSE))</f>
        <v/>
      </c>
      <c r="X57" s="232" t="str">
        <f>IF(X55="","",VLOOKUP(X55,'【記載例】シフト記号表（勤務時間帯）'!$C$7:$U$36,19,FALSE))</f>
        <v/>
      </c>
      <c r="Y57" s="233" t="str">
        <f>IF(Y55="","",VLOOKUP(Y55,'【記載例】シフト記号表（勤務時間帯）'!$C$7:$U$36,19,FALSE))</f>
        <v/>
      </c>
      <c r="Z57" s="231" t="str">
        <f>IF(Z55="","",VLOOKUP(Z55,'【記載例】シフト記号表（勤務時間帯）'!$C$7:$U$36,19,FALSE))</f>
        <v/>
      </c>
      <c r="AA57" s="232" t="str">
        <f>IF(AA55="","",VLOOKUP(AA55,'【記載例】シフト記号表（勤務時間帯）'!$C$7:$U$36,19,FALSE))</f>
        <v/>
      </c>
      <c r="AB57" s="232" t="str">
        <f>IF(AB55="","",VLOOKUP(AB55,'【記載例】シフト記号表（勤務時間帯）'!$C$7:$U$36,19,FALSE))</f>
        <v/>
      </c>
      <c r="AC57" s="232" t="str">
        <f>IF(AC55="","",VLOOKUP(AC55,'【記載例】シフト記号表（勤務時間帯）'!$C$7:$U$36,19,FALSE))</f>
        <v/>
      </c>
      <c r="AD57" s="232" t="str">
        <f>IF(AD55="","",VLOOKUP(AD55,'【記載例】シフト記号表（勤務時間帯）'!$C$7:$U$36,19,FALSE))</f>
        <v/>
      </c>
      <c r="AE57" s="232" t="str">
        <f>IF(AE55="","",VLOOKUP(AE55,'【記載例】シフト記号表（勤務時間帯）'!$C$7:$U$36,19,FALSE))</f>
        <v/>
      </c>
      <c r="AF57" s="233" t="str">
        <f>IF(AF55="","",VLOOKUP(AF55,'【記載例】シフト記号表（勤務時間帯）'!$C$7:$U$36,19,FALSE))</f>
        <v/>
      </c>
      <c r="AG57" s="231" t="str">
        <f>IF(AG55="","",VLOOKUP(AG55,'【記載例】シフト記号表（勤務時間帯）'!$C$7:$U$36,19,FALSE))</f>
        <v/>
      </c>
      <c r="AH57" s="232" t="str">
        <f>IF(AH55="","",VLOOKUP(AH55,'【記載例】シフト記号表（勤務時間帯）'!$C$7:$U$36,19,FALSE))</f>
        <v/>
      </c>
      <c r="AI57" s="232" t="str">
        <f>IF(AI55="","",VLOOKUP(AI55,'【記載例】シフト記号表（勤務時間帯）'!$C$7:$U$36,19,FALSE))</f>
        <v/>
      </c>
      <c r="AJ57" s="232" t="str">
        <f>IF(AJ55="","",VLOOKUP(AJ55,'【記載例】シフト記号表（勤務時間帯）'!$C$7:$U$36,19,FALSE))</f>
        <v/>
      </c>
      <c r="AK57" s="232" t="str">
        <f>IF(AK55="","",VLOOKUP(AK55,'【記載例】シフト記号表（勤務時間帯）'!$C$7:$U$36,19,FALSE))</f>
        <v/>
      </c>
      <c r="AL57" s="232" t="str">
        <f>IF(AL55="","",VLOOKUP(AL55,'【記載例】シフト記号表（勤務時間帯）'!$C$7:$U$36,19,FALSE))</f>
        <v/>
      </c>
      <c r="AM57" s="233" t="str">
        <f>IF(AM55="","",VLOOKUP(AM55,'【記載例】シフト記号表（勤務時間帯）'!$C$7:$U$36,19,FALSE))</f>
        <v/>
      </c>
      <c r="AN57" s="231" t="str">
        <f>IF(AN55="","",VLOOKUP(AN55,'【記載例】シフト記号表（勤務時間帯）'!$C$7:$U$36,19,FALSE))</f>
        <v/>
      </c>
      <c r="AO57" s="232" t="str">
        <f>IF(AO55="","",VLOOKUP(AO55,'【記載例】シフト記号表（勤務時間帯）'!$C$7:$U$36,19,FALSE))</f>
        <v/>
      </c>
      <c r="AP57" s="232" t="str">
        <f>IF(AP55="","",VLOOKUP(AP55,'【記載例】シフト記号表（勤務時間帯）'!$C$7:$U$36,19,FALSE))</f>
        <v/>
      </c>
      <c r="AQ57" s="232" t="str">
        <f>IF(AQ55="","",VLOOKUP(AQ55,'【記載例】シフト記号表（勤務時間帯）'!$C$7:$U$36,19,FALSE))</f>
        <v/>
      </c>
      <c r="AR57" s="232" t="str">
        <f>IF(AR55="","",VLOOKUP(AR55,'【記載例】シフト記号表（勤務時間帯）'!$C$7:$U$36,19,FALSE))</f>
        <v/>
      </c>
      <c r="AS57" s="232" t="str">
        <f>IF(AS55="","",VLOOKUP(AS55,'【記載例】シフト記号表（勤務時間帯）'!$C$7:$U$36,19,FALSE))</f>
        <v/>
      </c>
      <c r="AT57" s="233" t="str">
        <f>IF(AT55="","",VLOOKUP(AT55,'【記載例】シフト記号表（勤務時間帯）'!$C$7:$U$36,19,FALSE))</f>
        <v/>
      </c>
      <c r="AU57" s="231" t="str">
        <f>IF(AU55="","",VLOOKUP(AU55,'【記載例】シフト記号表（勤務時間帯）'!$C$7:$U$36,19,FALSE))</f>
        <v/>
      </c>
      <c r="AV57" s="232" t="str">
        <f>IF(AV55="","",VLOOKUP(AV55,'【記載例】シフト記号表（勤務時間帯）'!$C$7:$U$36,19,FALSE))</f>
        <v/>
      </c>
      <c r="AW57" s="232" t="str">
        <f>IF(AW55="","",VLOOKUP(AW55,'【記載例】シフト記号表（勤務時間帯）'!$C$7:$U$36,19,FALSE))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IF(S58="","",VLOOKUP(S58,'【記載例】シフト記号表（勤務時間帯）'!$C$7:$K$36,9,FALSE))</f>
        <v/>
      </c>
      <c r="T59" s="229" t="str">
        <f>IF(T58="","",VLOOKUP(T58,'【記載例】シフト記号表（勤務時間帯）'!$C$7:$K$36,9,FALSE))</f>
        <v/>
      </c>
      <c r="U59" s="229" t="str">
        <f>IF(U58="","",VLOOKUP(U58,'【記載例】シフト記号表（勤務時間帯）'!$C$7:$K$36,9,FALSE))</f>
        <v/>
      </c>
      <c r="V59" s="229" t="str">
        <f>IF(V58="","",VLOOKUP(V58,'【記載例】シフト記号表（勤務時間帯）'!$C$7:$K$36,9,FALSE))</f>
        <v/>
      </c>
      <c r="W59" s="229" t="str">
        <f>IF(W58="","",VLOOKUP(W58,'【記載例】シフト記号表（勤務時間帯）'!$C$7:$K$36,9,FALSE))</f>
        <v/>
      </c>
      <c r="X59" s="229" t="str">
        <f>IF(X58="","",VLOOKUP(X58,'【記載例】シフト記号表（勤務時間帯）'!$C$7:$K$36,9,FALSE))</f>
        <v/>
      </c>
      <c r="Y59" s="230" t="str">
        <f>IF(Y58="","",VLOOKUP(Y58,'【記載例】シフト記号表（勤務時間帯）'!$C$7:$K$36,9,FALSE))</f>
        <v/>
      </c>
      <c r="Z59" s="228" t="str">
        <f>IF(Z58="","",VLOOKUP(Z58,'【記載例】シフト記号表（勤務時間帯）'!$C$7:$K$36,9,FALSE))</f>
        <v/>
      </c>
      <c r="AA59" s="229" t="str">
        <f>IF(AA58="","",VLOOKUP(AA58,'【記載例】シフト記号表（勤務時間帯）'!$C$7:$K$36,9,FALSE))</f>
        <v/>
      </c>
      <c r="AB59" s="229" t="str">
        <f>IF(AB58="","",VLOOKUP(AB58,'【記載例】シフト記号表（勤務時間帯）'!$C$7:$K$36,9,FALSE))</f>
        <v/>
      </c>
      <c r="AC59" s="229" t="str">
        <f>IF(AC58="","",VLOOKUP(AC58,'【記載例】シフト記号表（勤務時間帯）'!$C$7:$K$36,9,FALSE))</f>
        <v/>
      </c>
      <c r="AD59" s="229" t="str">
        <f>IF(AD58="","",VLOOKUP(AD58,'【記載例】シフト記号表（勤務時間帯）'!$C$7:$K$36,9,FALSE))</f>
        <v/>
      </c>
      <c r="AE59" s="229" t="str">
        <f>IF(AE58="","",VLOOKUP(AE58,'【記載例】シフト記号表（勤務時間帯）'!$C$7:$K$36,9,FALSE))</f>
        <v/>
      </c>
      <c r="AF59" s="230" t="str">
        <f>IF(AF58="","",VLOOKUP(AF58,'【記載例】シフト記号表（勤務時間帯）'!$C$7:$K$36,9,FALSE))</f>
        <v/>
      </c>
      <c r="AG59" s="228" t="str">
        <f>IF(AG58="","",VLOOKUP(AG58,'【記載例】シフト記号表（勤務時間帯）'!$C$7:$K$36,9,FALSE))</f>
        <v/>
      </c>
      <c r="AH59" s="229" t="str">
        <f>IF(AH58="","",VLOOKUP(AH58,'【記載例】シフト記号表（勤務時間帯）'!$C$7:$K$36,9,FALSE))</f>
        <v/>
      </c>
      <c r="AI59" s="229" t="str">
        <f>IF(AI58="","",VLOOKUP(AI58,'【記載例】シフト記号表（勤務時間帯）'!$C$7:$K$36,9,FALSE))</f>
        <v/>
      </c>
      <c r="AJ59" s="229" t="str">
        <f>IF(AJ58="","",VLOOKUP(AJ58,'【記載例】シフト記号表（勤務時間帯）'!$C$7:$K$36,9,FALSE))</f>
        <v/>
      </c>
      <c r="AK59" s="229" t="str">
        <f>IF(AK58="","",VLOOKUP(AK58,'【記載例】シフト記号表（勤務時間帯）'!$C$7:$K$36,9,FALSE))</f>
        <v/>
      </c>
      <c r="AL59" s="229" t="str">
        <f>IF(AL58="","",VLOOKUP(AL58,'【記載例】シフト記号表（勤務時間帯）'!$C$7:$K$36,9,FALSE))</f>
        <v/>
      </c>
      <c r="AM59" s="230" t="str">
        <f>IF(AM58="","",VLOOKUP(AM58,'【記載例】シフト記号表（勤務時間帯）'!$C$7:$K$36,9,FALSE))</f>
        <v/>
      </c>
      <c r="AN59" s="228" t="str">
        <f>IF(AN58="","",VLOOKUP(AN58,'【記載例】シフト記号表（勤務時間帯）'!$C$7:$K$36,9,FALSE))</f>
        <v/>
      </c>
      <c r="AO59" s="229" t="str">
        <f>IF(AO58="","",VLOOKUP(AO58,'【記載例】シフト記号表（勤務時間帯）'!$C$7:$K$36,9,FALSE))</f>
        <v/>
      </c>
      <c r="AP59" s="229" t="str">
        <f>IF(AP58="","",VLOOKUP(AP58,'【記載例】シフト記号表（勤務時間帯）'!$C$7:$K$36,9,FALSE))</f>
        <v/>
      </c>
      <c r="AQ59" s="229" t="str">
        <f>IF(AQ58="","",VLOOKUP(AQ58,'【記載例】シフト記号表（勤務時間帯）'!$C$7:$K$36,9,FALSE))</f>
        <v/>
      </c>
      <c r="AR59" s="229" t="str">
        <f>IF(AR58="","",VLOOKUP(AR58,'【記載例】シフト記号表（勤務時間帯）'!$C$7:$K$36,9,FALSE))</f>
        <v/>
      </c>
      <c r="AS59" s="229" t="str">
        <f>IF(AS58="","",VLOOKUP(AS58,'【記載例】シフト記号表（勤務時間帯）'!$C$7:$K$36,9,FALSE))</f>
        <v/>
      </c>
      <c r="AT59" s="230" t="str">
        <f>IF(AT58="","",VLOOKUP(AT58,'【記載例】シフト記号表（勤務時間帯）'!$C$7:$K$36,9,FALSE))</f>
        <v/>
      </c>
      <c r="AU59" s="228" t="str">
        <f>IF(AU58="","",VLOOKUP(AU58,'【記載例】シフト記号表（勤務時間帯）'!$C$7:$K$36,9,FALSE))</f>
        <v/>
      </c>
      <c r="AV59" s="229" t="str">
        <f>IF(AV58="","",VLOOKUP(AV58,'【記載例】シフト記号表（勤務時間帯）'!$C$7:$K$36,9,FALSE))</f>
        <v/>
      </c>
      <c r="AW59" s="229" t="str">
        <f>IF(AW58="","",VLOOKUP(AW58,'【記載例】シフト記号表（勤務時間帯）'!$C$7:$K$36,9,FALSE))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5000000000000004">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IF(S58="","",VLOOKUP(S58,'【記載例】シフト記号表（勤務時間帯）'!$C$7:$U$36,19,FALSE))</f>
        <v/>
      </c>
      <c r="T60" s="232" t="str">
        <f>IF(T58="","",VLOOKUP(T58,'【記載例】シフト記号表（勤務時間帯）'!$C$7:$U$36,19,FALSE))</f>
        <v/>
      </c>
      <c r="U60" s="232" t="str">
        <f>IF(U58="","",VLOOKUP(U58,'【記載例】シフト記号表（勤務時間帯）'!$C$7:$U$36,19,FALSE))</f>
        <v/>
      </c>
      <c r="V60" s="232" t="str">
        <f>IF(V58="","",VLOOKUP(V58,'【記載例】シフト記号表（勤務時間帯）'!$C$7:$U$36,19,FALSE))</f>
        <v/>
      </c>
      <c r="W60" s="232" t="str">
        <f>IF(W58="","",VLOOKUP(W58,'【記載例】シフト記号表（勤務時間帯）'!$C$7:$U$36,19,FALSE))</f>
        <v/>
      </c>
      <c r="X60" s="232" t="str">
        <f>IF(X58="","",VLOOKUP(X58,'【記載例】シフト記号表（勤務時間帯）'!$C$7:$U$36,19,FALSE))</f>
        <v/>
      </c>
      <c r="Y60" s="233" t="str">
        <f>IF(Y58="","",VLOOKUP(Y58,'【記載例】シフト記号表（勤務時間帯）'!$C$7:$U$36,19,FALSE))</f>
        <v/>
      </c>
      <c r="Z60" s="231" t="str">
        <f>IF(Z58="","",VLOOKUP(Z58,'【記載例】シフト記号表（勤務時間帯）'!$C$7:$U$36,19,FALSE))</f>
        <v/>
      </c>
      <c r="AA60" s="232" t="str">
        <f>IF(AA58="","",VLOOKUP(AA58,'【記載例】シフト記号表（勤務時間帯）'!$C$7:$U$36,19,FALSE))</f>
        <v/>
      </c>
      <c r="AB60" s="232" t="str">
        <f>IF(AB58="","",VLOOKUP(AB58,'【記載例】シフト記号表（勤務時間帯）'!$C$7:$U$36,19,FALSE))</f>
        <v/>
      </c>
      <c r="AC60" s="232" t="str">
        <f>IF(AC58="","",VLOOKUP(AC58,'【記載例】シフト記号表（勤務時間帯）'!$C$7:$U$36,19,FALSE))</f>
        <v/>
      </c>
      <c r="AD60" s="232" t="str">
        <f>IF(AD58="","",VLOOKUP(AD58,'【記載例】シフト記号表（勤務時間帯）'!$C$7:$U$36,19,FALSE))</f>
        <v/>
      </c>
      <c r="AE60" s="232" t="str">
        <f>IF(AE58="","",VLOOKUP(AE58,'【記載例】シフト記号表（勤務時間帯）'!$C$7:$U$36,19,FALSE))</f>
        <v/>
      </c>
      <c r="AF60" s="233" t="str">
        <f>IF(AF58="","",VLOOKUP(AF58,'【記載例】シフト記号表（勤務時間帯）'!$C$7:$U$36,19,FALSE))</f>
        <v/>
      </c>
      <c r="AG60" s="231" t="str">
        <f>IF(AG58="","",VLOOKUP(AG58,'【記載例】シフト記号表（勤務時間帯）'!$C$7:$U$36,19,FALSE))</f>
        <v/>
      </c>
      <c r="AH60" s="232" t="str">
        <f>IF(AH58="","",VLOOKUP(AH58,'【記載例】シフト記号表（勤務時間帯）'!$C$7:$U$36,19,FALSE))</f>
        <v/>
      </c>
      <c r="AI60" s="232" t="str">
        <f>IF(AI58="","",VLOOKUP(AI58,'【記載例】シフト記号表（勤務時間帯）'!$C$7:$U$36,19,FALSE))</f>
        <v/>
      </c>
      <c r="AJ60" s="232" t="str">
        <f>IF(AJ58="","",VLOOKUP(AJ58,'【記載例】シフト記号表（勤務時間帯）'!$C$7:$U$36,19,FALSE))</f>
        <v/>
      </c>
      <c r="AK60" s="232" t="str">
        <f>IF(AK58="","",VLOOKUP(AK58,'【記載例】シフト記号表（勤務時間帯）'!$C$7:$U$36,19,FALSE))</f>
        <v/>
      </c>
      <c r="AL60" s="232" t="str">
        <f>IF(AL58="","",VLOOKUP(AL58,'【記載例】シフト記号表（勤務時間帯）'!$C$7:$U$36,19,FALSE))</f>
        <v/>
      </c>
      <c r="AM60" s="233" t="str">
        <f>IF(AM58="","",VLOOKUP(AM58,'【記載例】シフト記号表（勤務時間帯）'!$C$7:$U$36,19,FALSE))</f>
        <v/>
      </c>
      <c r="AN60" s="231" t="str">
        <f>IF(AN58="","",VLOOKUP(AN58,'【記載例】シフト記号表（勤務時間帯）'!$C$7:$U$36,19,FALSE))</f>
        <v/>
      </c>
      <c r="AO60" s="232" t="str">
        <f>IF(AO58="","",VLOOKUP(AO58,'【記載例】シフト記号表（勤務時間帯）'!$C$7:$U$36,19,FALSE))</f>
        <v/>
      </c>
      <c r="AP60" s="232" t="str">
        <f>IF(AP58="","",VLOOKUP(AP58,'【記載例】シフト記号表（勤務時間帯）'!$C$7:$U$36,19,FALSE))</f>
        <v/>
      </c>
      <c r="AQ60" s="232" t="str">
        <f>IF(AQ58="","",VLOOKUP(AQ58,'【記載例】シフト記号表（勤務時間帯）'!$C$7:$U$36,19,FALSE))</f>
        <v/>
      </c>
      <c r="AR60" s="232" t="str">
        <f>IF(AR58="","",VLOOKUP(AR58,'【記載例】シフト記号表（勤務時間帯）'!$C$7:$U$36,19,FALSE))</f>
        <v/>
      </c>
      <c r="AS60" s="232" t="str">
        <f>IF(AS58="","",VLOOKUP(AS58,'【記載例】シフト記号表（勤務時間帯）'!$C$7:$U$36,19,FALSE))</f>
        <v/>
      </c>
      <c r="AT60" s="233" t="str">
        <f>IF(AT58="","",VLOOKUP(AT58,'【記載例】シフト記号表（勤務時間帯）'!$C$7:$U$36,19,FALSE))</f>
        <v/>
      </c>
      <c r="AU60" s="231" t="str">
        <f>IF(AU58="","",VLOOKUP(AU58,'【記載例】シフト記号表（勤務時間帯）'!$C$7:$U$36,19,FALSE))</f>
        <v/>
      </c>
      <c r="AV60" s="232" t="str">
        <f>IF(AV58="","",VLOOKUP(AV58,'【記載例】シフト記号表（勤務時間帯）'!$C$7:$U$36,19,FALSE))</f>
        <v/>
      </c>
      <c r="AW60" s="232" t="str">
        <f>IF(AW58="","",VLOOKUP(AW58,'【記載例】シフト記号表（勤務時間帯）'!$C$7:$U$36,19,FALSE))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5.95" customHeight="1" thickBot="1" x14ac:dyDescent="0.55000000000000004">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5">
      <c r="B62" s="246"/>
      <c r="C62" s="247"/>
      <c r="D62" s="247"/>
      <c r="E62" s="247"/>
      <c r="F62" s="185"/>
      <c r="G62" s="452" t="s">
        <v>169</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32.666666666666664</v>
      </c>
      <c r="BA62" s="448"/>
      <c r="BB62" s="436"/>
      <c r="BC62" s="437"/>
      <c r="BD62" s="437"/>
      <c r="BE62" s="437"/>
      <c r="BF62" s="438"/>
    </row>
    <row r="63" spans="2:58" ht="20.25" customHeight="1" x14ac:dyDescent="0.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32.666666666666664</v>
      </c>
      <c r="BA65" s="448"/>
      <c r="BB65" s="439"/>
      <c r="BC65" s="440"/>
      <c r="BD65" s="440"/>
      <c r="BE65" s="440"/>
      <c r="BF65" s="441"/>
    </row>
    <row r="66" spans="1:73" ht="20.25" customHeight="1" x14ac:dyDescent="0.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32.666666666666664</v>
      </c>
      <c r="BA66" s="448"/>
      <c r="BB66" s="439"/>
      <c r="BC66" s="440"/>
      <c r="BD66" s="440"/>
      <c r="BE66" s="440"/>
      <c r="BF66" s="441"/>
    </row>
    <row r="67" spans="1:73" ht="20.25" customHeight="1" x14ac:dyDescent="0.5">
      <c r="B67" s="248"/>
      <c r="C67" s="199"/>
      <c r="D67" s="199"/>
      <c r="E67" s="199"/>
      <c r="F67" s="186"/>
      <c r="G67" s="454"/>
      <c r="H67" s="454"/>
      <c r="I67" s="454"/>
      <c r="J67" s="454"/>
      <c r="K67" s="455"/>
      <c r="L67" s="258"/>
      <c r="M67" s="432" t="s">
        <v>141</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
      <c r="B68" s="249"/>
      <c r="C68" s="250"/>
      <c r="D68" s="250"/>
      <c r="E68" s="250"/>
      <c r="F68" s="186"/>
      <c r="G68" s="456"/>
      <c r="H68" s="456"/>
      <c r="I68" s="456"/>
      <c r="J68" s="456"/>
      <c r="K68" s="457"/>
      <c r="L68" s="259"/>
      <c r="M68" s="434" t="s">
        <v>142</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5000000000000004">
      <c r="B69" s="187"/>
      <c r="C69" s="188"/>
      <c r="D69" s="188"/>
      <c r="E69" s="188"/>
      <c r="F69" s="188"/>
      <c r="G69" s="430" t="s">
        <v>170</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6" customHeight="1" x14ac:dyDescent="0.5">
      <c r="C70" s="189"/>
      <c r="D70" s="189"/>
      <c r="E70" s="189"/>
      <c r="F70" s="189"/>
      <c r="G70" s="190"/>
      <c r="H70" s="191"/>
      <c r="AF70" s="162"/>
    </row>
    <row r="71" spans="1:73" ht="11.5" customHeight="1" x14ac:dyDescent="0.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5">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5">
      <c r="C78" s="162"/>
      <c r="D78" s="162"/>
      <c r="E78" s="162"/>
      <c r="F78" s="162"/>
      <c r="G78" s="162"/>
    </row>
  </sheetData>
  <sheetProtection selectLockedCells="1" selectUnlockedCells="1"/>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3"/>
  <sheetViews>
    <sheetView zoomScale="75" zoomScaleNormal="75" workbookViewId="0">
      <selection activeCell="AP1" sqref="AP1:BE1"/>
    </sheetView>
  </sheetViews>
  <sheetFormatPr defaultColWidth="9" defaultRowHeight="26.05"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ht="88.5" customHeight="1" x14ac:dyDescent="0.5"/>
    <row r="2" spans="2:23" x14ac:dyDescent="0.5">
      <c r="B2" s="71" t="s">
        <v>62</v>
      </c>
    </row>
    <row r="3" spans="2:23" x14ac:dyDescent="0.5">
      <c r="B3" s="74" t="s">
        <v>63</v>
      </c>
      <c r="E3" s="75"/>
      <c r="I3" s="76"/>
    </row>
    <row r="4" spans="2:23" x14ac:dyDescent="0.5">
      <c r="B4" s="76" t="s">
        <v>115</v>
      </c>
      <c r="E4" s="75" t="s">
        <v>119</v>
      </c>
      <c r="I4" s="76"/>
    </row>
    <row r="5" spans="2:23" x14ac:dyDescent="0.5">
      <c r="B5" s="74"/>
      <c r="E5" s="461" t="s">
        <v>47</v>
      </c>
      <c r="F5" s="461"/>
      <c r="G5" s="461"/>
      <c r="H5" s="461"/>
      <c r="I5" s="461"/>
      <c r="J5" s="461"/>
      <c r="K5" s="461"/>
      <c r="M5" s="461" t="s">
        <v>46</v>
      </c>
      <c r="N5" s="461"/>
      <c r="O5" s="461"/>
      <c r="Q5" s="461" t="s">
        <v>75</v>
      </c>
      <c r="R5" s="461"/>
      <c r="S5" s="461"/>
      <c r="T5" s="461"/>
      <c r="U5" s="461"/>
      <c r="W5" s="461" t="s">
        <v>118</v>
      </c>
    </row>
    <row r="6" spans="2:23" x14ac:dyDescent="0.5">
      <c r="B6" s="72" t="s">
        <v>85</v>
      </c>
      <c r="C6" s="72" t="s">
        <v>6</v>
      </c>
      <c r="E6" s="72" t="s">
        <v>114</v>
      </c>
      <c r="F6" s="72"/>
      <c r="G6" s="72" t="s">
        <v>113</v>
      </c>
      <c r="I6" s="72" t="s">
        <v>64</v>
      </c>
      <c r="K6" s="72" t="s">
        <v>47</v>
      </c>
      <c r="M6" s="72" t="s">
        <v>116</v>
      </c>
      <c r="O6" s="72" t="s">
        <v>117</v>
      </c>
      <c r="Q6" s="72" t="s">
        <v>116</v>
      </c>
      <c r="S6" s="72" t="s">
        <v>117</v>
      </c>
      <c r="U6" s="72" t="s">
        <v>47</v>
      </c>
      <c r="W6" s="461"/>
    </row>
    <row r="7" spans="2:23" x14ac:dyDescent="0.5">
      <c r="B7" s="72">
        <v>1</v>
      </c>
      <c r="C7" s="69" t="s">
        <v>29</v>
      </c>
      <c r="D7" s="72" t="s">
        <v>66</v>
      </c>
      <c r="E7" s="68">
        <v>0.375</v>
      </c>
      <c r="F7" s="72" t="s">
        <v>2</v>
      </c>
      <c r="G7" s="68">
        <v>0.75</v>
      </c>
      <c r="H7" s="73" t="s">
        <v>68</v>
      </c>
      <c r="I7" s="68">
        <v>4.1666666666666664E-2</v>
      </c>
      <c r="J7" s="73" t="s">
        <v>59</v>
      </c>
      <c r="K7" s="77">
        <f t="shared" ref="K7:K9" si="0">(G7-E7-I7)*24</f>
        <v>8</v>
      </c>
      <c r="M7" s="68">
        <v>0.39583333333333331</v>
      </c>
      <c r="N7" s="72" t="s">
        <v>2</v>
      </c>
      <c r="O7" s="68">
        <v>0.6875</v>
      </c>
      <c r="Q7" s="67">
        <f>IF(E7&lt;M7,M7,E7)</f>
        <v>0.39583333333333331</v>
      </c>
      <c r="R7" s="72" t="s">
        <v>2</v>
      </c>
      <c r="S7" s="67">
        <f t="shared" ref="S7:S9" si="1">IF(G7&gt;O7,O7,G7)</f>
        <v>0.6875</v>
      </c>
      <c r="U7" s="78">
        <f t="shared" ref="U7:U9" si="2">(S7-Q7)*24</f>
        <v>7</v>
      </c>
      <c r="W7" s="83"/>
    </row>
    <row r="8" spans="2:23" x14ac:dyDescent="0.5">
      <c r="B8" s="72">
        <v>2</v>
      </c>
      <c r="C8" s="69" t="s">
        <v>32</v>
      </c>
      <c r="D8" s="72" t="s">
        <v>66</v>
      </c>
      <c r="E8" s="68"/>
      <c r="F8" s="72" t="s">
        <v>2</v>
      </c>
      <c r="G8" s="68"/>
      <c r="H8" s="73" t="s">
        <v>68</v>
      </c>
      <c r="I8" s="68">
        <v>0</v>
      </c>
      <c r="J8" s="73" t="s">
        <v>59</v>
      </c>
      <c r="K8" s="77">
        <f t="shared" si="0"/>
        <v>0</v>
      </c>
      <c r="M8" s="68"/>
      <c r="N8" s="72" t="s">
        <v>2</v>
      </c>
      <c r="O8" s="68"/>
      <c r="Q8" s="67">
        <f t="shared" ref="Q8:Q9" si="3">IF(E8&lt;M8,M8,E8)</f>
        <v>0</v>
      </c>
      <c r="R8" s="72" t="s">
        <v>2</v>
      </c>
      <c r="S8" s="67">
        <f t="shared" si="1"/>
        <v>0</v>
      </c>
      <c r="U8" s="78">
        <f t="shared" si="2"/>
        <v>0</v>
      </c>
      <c r="W8" s="83"/>
    </row>
    <row r="9" spans="2:23" x14ac:dyDescent="0.5">
      <c r="B9" s="72">
        <v>3</v>
      </c>
      <c r="C9" s="69" t="s">
        <v>30</v>
      </c>
      <c r="D9" s="72" t="s">
        <v>66</v>
      </c>
      <c r="E9" s="68"/>
      <c r="F9" s="72" t="s">
        <v>2</v>
      </c>
      <c r="G9" s="68"/>
      <c r="H9" s="73" t="s">
        <v>68</v>
      </c>
      <c r="I9" s="68">
        <v>0</v>
      </c>
      <c r="J9" s="73" t="s">
        <v>59</v>
      </c>
      <c r="K9" s="77">
        <f t="shared" si="0"/>
        <v>0</v>
      </c>
      <c r="M9" s="68"/>
      <c r="N9" s="72" t="s">
        <v>2</v>
      </c>
      <c r="O9" s="68"/>
      <c r="Q9" s="67">
        <f t="shared" si="3"/>
        <v>0</v>
      </c>
      <c r="R9" s="72" t="s">
        <v>2</v>
      </c>
      <c r="S9" s="67">
        <f t="shared" si="1"/>
        <v>0</v>
      </c>
      <c r="U9" s="78">
        <f t="shared" si="2"/>
        <v>0</v>
      </c>
      <c r="W9" s="83"/>
    </row>
    <row r="10" spans="2:23" x14ac:dyDescent="0.5">
      <c r="B10" s="72">
        <v>4</v>
      </c>
      <c r="C10" s="69" t="s">
        <v>36</v>
      </c>
      <c r="D10" s="72" t="s">
        <v>66</v>
      </c>
      <c r="E10" s="68"/>
      <c r="F10" s="72" t="s">
        <v>2</v>
      </c>
      <c r="G10" s="68"/>
      <c r="H10" s="73" t="s">
        <v>68</v>
      </c>
      <c r="I10" s="68">
        <v>0</v>
      </c>
      <c r="J10" s="73" t="s">
        <v>59</v>
      </c>
      <c r="K10" s="77">
        <f>(G10-E10-I10)*24</f>
        <v>0</v>
      </c>
      <c r="M10" s="68"/>
      <c r="N10" s="72" t="s">
        <v>2</v>
      </c>
      <c r="O10" s="68"/>
      <c r="Q10" s="67">
        <f>IF(E10&lt;M10,M10,E10)</f>
        <v>0</v>
      </c>
      <c r="R10" s="72" t="s">
        <v>2</v>
      </c>
      <c r="S10" s="67">
        <f>IF(G10&gt;O10,O10,G10)</f>
        <v>0</v>
      </c>
      <c r="U10" s="78">
        <f>(S10-Q10)*24</f>
        <v>0</v>
      </c>
      <c r="W10" s="83"/>
    </row>
    <row r="11" spans="2:23" x14ac:dyDescent="0.5">
      <c r="B11" s="72">
        <v>5</v>
      </c>
      <c r="C11" s="69" t="s">
        <v>33</v>
      </c>
      <c r="D11" s="72" t="s">
        <v>66</v>
      </c>
      <c r="E11" s="68"/>
      <c r="F11" s="72" t="s">
        <v>2</v>
      </c>
      <c r="G11" s="68"/>
      <c r="H11" s="73" t="s">
        <v>68</v>
      </c>
      <c r="I11" s="68">
        <v>0</v>
      </c>
      <c r="J11" s="73" t="s">
        <v>59</v>
      </c>
      <c r="K11" s="77">
        <f>(G11-E11-I11)*24</f>
        <v>0</v>
      </c>
      <c r="M11" s="68"/>
      <c r="N11" s="72" t="s">
        <v>2</v>
      </c>
      <c r="O11" s="68"/>
      <c r="Q11" s="67">
        <f t="shared" ref="Q11:Q26" si="4">IF(E11&lt;M11,M11,E11)</f>
        <v>0</v>
      </c>
      <c r="R11" s="72" t="s">
        <v>2</v>
      </c>
      <c r="S11" s="67">
        <f t="shared" ref="S11:S26" si="5">IF(G11&gt;O11,O11,G11)</f>
        <v>0</v>
      </c>
      <c r="U11" s="78">
        <f t="shared" ref="U11:U26" si="6">(S11-Q11)*24</f>
        <v>0</v>
      </c>
      <c r="W11" s="83"/>
    </row>
    <row r="12" spans="2:23" x14ac:dyDescent="0.5">
      <c r="B12" s="72">
        <v>6</v>
      </c>
      <c r="C12" s="69" t="s">
        <v>34</v>
      </c>
      <c r="D12" s="72" t="s">
        <v>66</v>
      </c>
      <c r="E12" s="68"/>
      <c r="F12" s="72" t="s">
        <v>2</v>
      </c>
      <c r="G12" s="68"/>
      <c r="H12" s="73" t="s">
        <v>68</v>
      </c>
      <c r="I12" s="68">
        <v>0</v>
      </c>
      <c r="J12" s="73" t="s">
        <v>59</v>
      </c>
      <c r="K12" s="77">
        <f t="shared" ref="K12:K26" si="7">(G12-E12-I12)*24</f>
        <v>0</v>
      </c>
      <c r="M12" s="68"/>
      <c r="N12" s="72" t="s">
        <v>2</v>
      </c>
      <c r="O12" s="68"/>
      <c r="Q12" s="67">
        <f t="shared" si="4"/>
        <v>0</v>
      </c>
      <c r="R12" s="72" t="s">
        <v>2</v>
      </c>
      <c r="S12" s="67">
        <f t="shared" si="5"/>
        <v>0</v>
      </c>
      <c r="U12" s="78">
        <f t="shared" si="6"/>
        <v>0</v>
      </c>
      <c r="W12" s="83"/>
    </row>
    <row r="13" spans="2:23" x14ac:dyDescent="0.5">
      <c r="B13" s="72">
        <v>7</v>
      </c>
      <c r="C13" s="69" t="s">
        <v>37</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8</v>
      </c>
      <c r="C14" s="69" t="s">
        <v>31</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9</v>
      </c>
      <c r="C15" s="69" t="s">
        <v>38</v>
      </c>
      <c r="D15" s="72" t="s">
        <v>66</v>
      </c>
      <c r="E15" s="68"/>
      <c r="F15" s="72" t="s">
        <v>2</v>
      </c>
      <c r="G15" s="68"/>
      <c r="H15" s="73" t="s">
        <v>68</v>
      </c>
      <c r="I15" s="68">
        <v>0</v>
      </c>
      <c r="J15" s="73" t="s">
        <v>59</v>
      </c>
      <c r="K15" s="77">
        <f t="shared" si="7"/>
        <v>0</v>
      </c>
      <c r="M15" s="68"/>
      <c r="N15" s="72" t="s">
        <v>2</v>
      </c>
      <c r="O15" s="68"/>
      <c r="Q15" s="67">
        <f t="shared" si="4"/>
        <v>0</v>
      </c>
      <c r="R15" s="72" t="s">
        <v>2</v>
      </c>
      <c r="S15" s="67">
        <f t="shared" si="5"/>
        <v>0</v>
      </c>
      <c r="U15" s="78">
        <f t="shared" si="6"/>
        <v>0</v>
      </c>
      <c r="W15" s="83"/>
    </row>
    <row r="16" spans="2:23" x14ac:dyDescent="0.5">
      <c r="B16" s="72">
        <v>10</v>
      </c>
      <c r="C16" s="69" t="s">
        <v>39</v>
      </c>
      <c r="D16" s="72" t="s">
        <v>66</v>
      </c>
      <c r="E16" s="68"/>
      <c r="F16" s="72" t="s">
        <v>2</v>
      </c>
      <c r="G16" s="68"/>
      <c r="H16" s="73" t="s">
        <v>68</v>
      </c>
      <c r="I16" s="68">
        <v>0</v>
      </c>
      <c r="J16" s="73" t="s">
        <v>59</v>
      </c>
      <c r="K16" s="77">
        <f t="shared" si="7"/>
        <v>0</v>
      </c>
      <c r="M16" s="68"/>
      <c r="N16" s="72" t="s">
        <v>2</v>
      </c>
      <c r="O16" s="68"/>
      <c r="Q16" s="67">
        <f t="shared" si="4"/>
        <v>0</v>
      </c>
      <c r="R16" s="72" t="s">
        <v>2</v>
      </c>
      <c r="S16" s="67">
        <f>IF(G16&gt;O16,O16,G16)</f>
        <v>0</v>
      </c>
      <c r="U16" s="78">
        <f t="shared" si="6"/>
        <v>0</v>
      </c>
      <c r="W16" s="83"/>
    </row>
    <row r="17" spans="2:23" x14ac:dyDescent="0.5">
      <c r="B17" s="72">
        <v>11</v>
      </c>
      <c r="C17" s="69" t="s">
        <v>40</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12</v>
      </c>
      <c r="C18" s="69" t="s">
        <v>41</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13</v>
      </c>
      <c r="C19" s="69" t="s">
        <v>42</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14</v>
      </c>
      <c r="C20" s="69" t="s">
        <v>43</v>
      </c>
      <c r="D20" s="72" t="s">
        <v>66</v>
      </c>
      <c r="E20" s="68"/>
      <c r="F20" s="72" t="s">
        <v>2</v>
      </c>
      <c r="G20" s="68"/>
      <c r="H20" s="73" t="s">
        <v>68</v>
      </c>
      <c r="I20" s="68">
        <v>0</v>
      </c>
      <c r="J20" s="73" t="s">
        <v>59</v>
      </c>
      <c r="K20" s="77">
        <f t="shared" si="7"/>
        <v>0</v>
      </c>
      <c r="M20" s="68"/>
      <c r="N20" s="72" t="s">
        <v>2</v>
      </c>
      <c r="O20" s="68"/>
      <c r="Q20" s="67">
        <f t="shared" si="4"/>
        <v>0</v>
      </c>
      <c r="R20" s="72" t="s">
        <v>2</v>
      </c>
      <c r="S20" s="67">
        <f t="shared" si="5"/>
        <v>0</v>
      </c>
      <c r="U20" s="78">
        <f t="shared" si="6"/>
        <v>0</v>
      </c>
      <c r="W20" s="83"/>
    </row>
    <row r="21" spans="2:23" x14ac:dyDescent="0.5">
      <c r="B21" s="72">
        <v>15</v>
      </c>
      <c r="C21" s="69" t="s">
        <v>35</v>
      </c>
      <c r="D21" s="72" t="s">
        <v>66</v>
      </c>
      <c r="E21" s="68"/>
      <c r="F21" s="72" t="s">
        <v>2</v>
      </c>
      <c r="G21" s="68"/>
      <c r="H21" s="73" t="s">
        <v>68</v>
      </c>
      <c r="I21" s="68">
        <v>0</v>
      </c>
      <c r="J21" s="73" t="s">
        <v>59</v>
      </c>
      <c r="K21" s="79">
        <f t="shared" si="7"/>
        <v>0</v>
      </c>
      <c r="M21" s="68"/>
      <c r="N21" s="72" t="s">
        <v>2</v>
      </c>
      <c r="O21" s="68"/>
      <c r="Q21" s="67">
        <f t="shared" si="4"/>
        <v>0</v>
      </c>
      <c r="R21" s="72" t="s">
        <v>2</v>
      </c>
      <c r="S21" s="67">
        <f t="shared" si="5"/>
        <v>0</v>
      </c>
      <c r="U21" s="78">
        <f t="shared" si="6"/>
        <v>0</v>
      </c>
      <c r="W21" s="83"/>
    </row>
    <row r="22" spans="2:23" x14ac:dyDescent="0.5">
      <c r="B22" s="72">
        <v>16</v>
      </c>
      <c r="C22" s="69" t="s">
        <v>50</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
      <c r="B23" s="72">
        <v>17</v>
      </c>
      <c r="C23" s="69" t="s">
        <v>51</v>
      </c>
      <c r="D23" s="72" t="s">
        <v>66</v>
      </c>
      <c r="E23" s="68"/>
      <c r="F23" s="72" t="s">
        <v>2</v>
      </c>
      <c r="G23" s="68"/>
      <c r="H23" s="73" t="s">
        <v>68</v>
      </c>
      <c r="I23" s="68">
        <v>0</v>
      </c>
      <c r="J23" s="73" t="s">
        <v>59</v>
      </c>
      <c r="K23" s="77">
        <f t="shared" ref="K23:K25" si="8">(G23-E23-I23)*24</f>
        <v>0</v>
      </c>
      <c r="M23" s="68"/>
      <c r="N23" s="72" t="s">
        <v>2</v>
      </c>
      <c r="O23" s="68"/>
      <c r="Q23" s="67">
        <f t="shared" ref="Q23:Q25" si="9">IF(E23&lt;M23,M23,E23)</f>
        <v>0</v>
      </c>
      <c r="R23" s="72" t="s">
        <v>2</v>
      </c>
      <c r="S23" s="67">
        <f t="shared" ref="S23:S25" si="10">IF(G23&gt;O23,O23,G23)</f>
        <v>0</v>
      </c>
      <c r="U23" s="78">
        <f t="shared" ref="U23:U25" si="11">(S23-Q23)*24</f>
        <v>0</v>
      </c>
      <c r="W23" s="83"/>
    </row>
    <row r="24" spans="2:23" x14ac:dyDescent="0.5">
      <c r="B24" s="72">
        <v>18</v>
      </c>
      <c r="C24" s="69" t="s">
        <v>52</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5">
      <c r="B25" s="72">
        <v>19</v>
      </c>
      <c r="C25" s="69" t="s">
        <v>69</v>
      </c>
      <c r="D25" s="72" t="s">
        <v>66</v>
      </c>
      <c r="E25" s="68"/>
      <c r="F25" s="72" t="s">
        <v>2</v>
      </c>
      <c r="G25" s="68"/>
      <c r="H25" s="73" t="s">
        <v>68</v>
      </c>
      <c r="I25" s="68">
        <v>0</v>
      </c>
      <c r="J25" s="73" t="s">
        <v>59</v>
      </c>
      <c r="K25" s="77">
        <f t="shared" si="8"/>
        <v>0</v>
      </c>
      <c r="M25" s="68"/>
      <c r="N25" s="72" t="s">
        <v>2</v>
      </c>
      <c r="O25" s="68"/>
      <c r="Q25" s="67">
        <f t="shared" si="9"/>
        <v>0</v>
      </c>
      <c r="R25" s="72" t="s">
        <v>2</v>
      </c>
      <c r="S25" s="67">
        <f t="shared" si="10"/>
        <v>0</v>
      </c>
      <c r="U25" s="78">
        <f t="shared" si="11"/>
        <v>0</v>
      </c>
      <c r="W25" s="83"/>
    </row>
    <row r="26" spans="2:23" x14ac:dyDescent="0.5">
      <c r="B26" s="72">
        <v>20</v>
      </c>
      <c r="C26" s="69" t="s">
        <v>70</v>
      </c>
      <c r="D26" s="72" t="s">
        <v>66</v>
      </c>
      <c r="E26" s="68"/>
      <c r="F26" s="72" t="s">
        <v>2</v>
      </c>
      <c r="G26" s="68"/>
      <c r="H26" s="73" t="s">
        <v>68</v>
      </c>
      <c r="I26" s="68">
        <v>0</v>
      </c>
      <c r="J26" s="73" t="s">
        <v>59</v>
      </c>
      <c r="K26" s="77">
        <f t="shared" si="7"/>
        <v>0</v>
      </c>
      <c r="M26" s="68"/>
      <c r="N26" s="72" t="s">
        <v>2</v>
      </c>
      <c r="O26" s="68"/>
      <c r="Q26" s="67">
        <f t="shared" si="4"/>
        <v>0</v>
      </c>
      <c r="R26" s="72" t="s">
        <v>2</v>
      </c>
      <c r="S26" s="67">
        <f t="shared" si="5"/>
        <v>0</v>
      </c>
      <c r="U26" s="78">
        <f t="shared" si="6"/>
        <v>0</v>
      </c>
      <c r="W26" s="83"/>
    </row>
    <row r="27" spans="2:23" x14ac:dyDescent="0.5">
      <c r="B27" s="72">
        <v>21</v>
      </c>
      <c r="C27" s="69" t="s">
        <v>71</v>
      </c>
      <c r="D27" s="72" t="s">
        <v>66</v>
      </c>
      <c r="E27" s="80"/>
      <c r="F27" s="72" t="s">
        <v>2</v>
      </c>
      <c r="G27" s="80"/>
      <c r="H27" s="73" t="s">
        <v>68</v>
      </c>
      <c r="I27" s="80"/>
      <c r="J27" s="73" t="s">
        <v>59</v>
      </c>
      <c r="K27" s="69">
        <v>1</v>
      </c>
      <c r="M27" s="77"/>
      <c r="N27" s="72" t="s">
        <v>2</v>
      </c>
      <c r="O27" s="77"/>
      <c r="Q27" s="77"/>
      <c r="R27" s="72" t="s">
        <v>2</v>
      </c>
      <c r="S27" s="77"/>
      <c r="U27" s="69">
        <v>1</v>
      </c>
      <c r="W27" s="83"/>
    </row>
    <row r="28" spans="2:23" x14ac:dyDescent="0.5">
      <c r="B28" s="72">
        <v>22</v>
      </c>
      <c r="C28" s="69" t="s">
        <v>72</v>
      </c>
      <c r="D28" s="72" t="s">
        <v>66</v>
      </c>
      <c r="E28" s="80"/>
      <c r="F28" s="72" t="s">
        <v>2</v>
      </c>
      <c r="G28" s="80"/>
      <c r="H28" s="73" t="s">
        <v>68</v>
      </c>
      <c r="I28" s="80"/>
      <c r="J28" s="73" t="s">
        <v>59</v>
      </c>
      <c r="K28" s="69">
        <v>2</v>
      </c>
      <c r="M28" s="77"/>
      <c r="N28" s="72" t="s">
        <v>2</v>
      </c>
      <c r="O28" s="77"/>
      <c r="Q28" s="77"/>
      <c r="R28" s="72" t="s">
        <v>2</v>
      </c>
      <c r="S28" s="77"/>
      <c r="U28" s="69">
        <v>2</v>
      </c>
      <c r="W28" s="83"/>
    </row>
    <row r="29" spans="2:23" x14ac:dyDescent="0.5">
      <c r="B29" s="72">
        <v>23</v>
      </c>
      <c r="C29" s="69" t="s">
        <v>73</v>
      </c>
      <c r="D29" s="72" t="s">
        <v>66</v>
      </c>
      <c r="E29" s="80"/>
      <c r="F29" s="72" t="s">
        <v>2</v>
      </c>
      <c r="G29" s="80"/>
      <c r="H29" s="73" t="s">
        <v>68</v>
      </c>
      <c r="I29" s="80"/>
      <c r="J29" s="73" t="s">
        <v>59</v>
      </c>
      <c r="K29" s="69">
        <v>3</v>
      </c>
      <c r="M29" s="77"/>
      <c r="N29" s="72" t="s">
        <v>2</v>
      </c>
      <c r="O29" s="77"/>
      <c r="Q29" s="77"/>
      <c r="R29" s="72" t="s">
        <v>2</v>
      </c>
      <c r="S29" s="77"/>
      <c r="U29" s="69">
        <v>3</v>
      </c>
      <c r="W29" s="83"/>
    </row>
    <row r="30" spans="2:23" x14ac:dyDescent="0.5">
      <c r="B30" s="72">
        <v>24</v>
      </c>
      <c r="C30" s="69" t="s">
        <v>74</v>
      </c>
      <c r="D30" s="72" t="s">
        <v>66</v>
      </c>
      <c r="E30" s="80"/>
      <c r="F30" s="72" t="s">
        <v>2</v>
      </c>
      <c r="G30" s="80"/>
      <c r="H30" s="73" t="s">
        <v>68</v>
      </c>
      <c r="I30" s="80"/>
      <c r="J30" s="73" t="s">
        <v>59</v>
      </c>
      <c r="K30" s="69">
        <v>4</v>
      </c>
      <c r="M30" s="77"/>
      <c r="N30" s="72" t="s">
        <v>2</v>
      </c>
      <c r="O30" s="77"/>
      <c r="Q30" s="77"/>
      <c r="R30" s="72" t="s">
        <v>2</v>
      </c>
      <c r="S30" s="77"/>
      <c r="U30" s="69">
        <v>4</v>
      </c>
      <c r="W30" s="83"/>
    </row>
    <row r="31" spans="2:23" x14ac:dyDescent="0.5">
      <c r="B31" s="72">
        <v>25</v>
      </c>
      <c r="C31" s="69" t="s">
        <v>53</v>
      </c>
      <c r="D31" s="72" t="s">
        <v>66</v>
      </c>
      <c r="E31" s="80"/>
      <c r="F31" s="72" t="s">
        <v>2</v>
      </c>
      <c r="G31" s="80"/>
      <c r="H31" s="73" t="s">
        <v>68</v>
      </c>
      <c r="I31" s="80"/>
      <c r="J31" s="73" t="s">
        <v>59</v>
      </c>
      <c r="K31" s="69">
        <v>4</v>
      </c>
      <c r="M31" s="77"/>
      <c r="N31" s="72" t="s">
        <v>2</v>
      </c>
      <c r="O31" s="77"/>
      <c r="Q31" s="77"/>
      <c r="R31" s="72" t="s">
        <v>2</v>
      </c>
      <c r="S31" s="77"/>
      <c r="U31" s="69">
        <v>3</v>
      </c>
      <c r="W31" s="83"/>
    </row>
    <row r="32" spans="2:23" x14ac:dyDescent="0.5">
      <c r="B32" s="72">
        <v>26</v>
      </c>
      <c r="C32" s="69" t="s">
        <v>54</v>
      </c>
      <c r="D32" s="72" t="s">
        <v>66</v>
      </c>
      <c r="E32" s="80"/>
      <c r="F32" s="72" t="s">
        <v>2</v>
      </c>
      <c r="G32" s="80"/>
      <c r="H32" s="73" t="s">
        <v>68</v>
      </c>
      <c r="I32" s="80"/>
      <c r="J32" s="73" t="s">
        <v>59</v>
      </c>
      <c r="K32" s="69">
        <v>5</v>
      </c>
      <c r="M32" s="77"/>
      <c r="N32" s="72" t="s">
        <v>2</v>
      </c>
      <c r="O32" s="77"/>
      <c r="Q32" s="77"/>
      <c r="R32" s="72" t="s">
        <v>2</v>
      </c>
      <c r="S32" s="77"/>
      <c r="U32" s="69">
        <v>5</v>
      </c>
      <c r="W32" s="83"/>
    </row>
    <row r="33" spans="2:23" x14ac:dyDescent="0.5">
      <c r="B33" s="72">
        <v>27</v>
      </c>
      <c r="C33" s="69" t="s">
        <v>65</v>
      </c>
      <c r="D33" s="72" t="s">
        <v>66</v>
      </c>
      <c r="E33" s="80"/>
      <c r="F33" s="72" t="s">
        <v>2</v>
      </c>
      <c r="G33" s="80"/>
      <c r="H33" s="73" t="s">
        <v>68</v>
      </c>
      <c r="I33" s="80"/>
      <c r="J33" s="73" t="s">
        <v>59</v>
      </c>
      <c r="K33" s="69">
        <v>0</v>
      </c>
      <c r="M33" s="77"/>
      <c r="N33" s="72" t="s">
        <v>2</v>
      </c>
      <c r="O33" s="77"/>
      <c r="Q33" s="77"/>
      <c r="R33" s="72" t="s">
        <v>2</v>
      </c>
      <c r="S33" s="77"/>
      <c r="U33" s="69">
        <v>0</v>
      </c>
      <c r="W33" s="83" t="s">
        <v>124</v>
      </c>
    </row>
    <row r="34" spans="2:23" x14ac:dyDescent="0.5">
      <c r="B34" s="72">
        <v>28</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29</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B36" s="72">
        <v>30</v>
      </c>
      <c r="C36" s="69" t="s">
        <v>67</v>
      </c>
      <c r="D36" s="72" t="s">
        <v>66</v>
      </c>
      <c r="E36" s="80"/>
      <c r="F36" s="72" t="s">
        <v>2</v>
      </c>
      <c r="G36" s="80"/>
      <c r="H36" s="73" t="s">
        <v>68</v>
      </c>
      <c r="I36" s="80"/>
      <c r="J36" s="73" t="s">
        <v>59</v>
      </c>
      <c r="K36" s="69"/>
      <c r="M36" s="77"/>
      <c r="N36" s="72" t="s">
        <v>2</v>
      </c>
      <c r="O36" s="77"/>
      <c r="Q36" s="77"/>
      <c r="R36" s="72" t="s">
        <v>2</v>
      </c>
      <c r="S36" s="77"/>
      <c r="U36" s="69"/>
      <c r="W36" s="83"/>
    </row>
    <row r="37" spans="2:23" x14ac:dyDescent="0.5">
      <c r="C37" s="81"/>
    </row>
    <row r="38" spans="2:23" x14ac:dyDescent="0.5">
      <c r="C38" s="82" t="s">
        <v>126</v>
      </c>
    </row>
    <row r="39" spans="2:23" x14ac:dyDescent="0.5">
      <c r="C39" s="82" t="s">
        <v>127</v>
      </c>
    </row>
    <row r="40" spans="2:23" x14ac:dyDescent="0.5">
      <c r="C40" s="82" t="s">
        <v>128</v>
      </c>
    </row>
    <row r="41" spans="2:23" x14ac:dyDescent="0.5">
      <c r="C41" s="82" t="s">
        <v>129</v>
      </c>
    </row>
    <row r="42" spans="2:23" x14ac:dyDescent="0.5">
      <c r="C42" s="74" t="s">
        <v>130</v>
      </c>
    </row>
    <row r="43" spans="2:23" x14ac:dyDescent="0.5">
      <c r="C43" s="74" t="s">
        <v>184</v>
      </c>
    </row>
  </sheetData>
  <sheetProtection sheet="1" objects="1" scenarios="1" selectLockedCells="1" selectUnlockedCells="1"/>
  <mergeCells count="4">
    <mergeCell ref="M5:O5"/>
    <mergeCell ref="Q5:U5"/>
    <mergeCell ref="E5:K5"/>
    <mergeCell ref="W5:W6"/>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B1:BB74"/>
  <sheetViews>
    <sheetView workbookViewId="0">
      <selection activeCell="C2" sqref="C2"/>
    </sheetView>
  </sheetViews>
  <sheetFormatPr defaultColWidth="9" defaultRowHeight="18.3" x14ac:dyDescent="0.5"/>
  <cols>
    <col min="1" max="1" width="1.90625" style="27" customWidth="1"/>
    <col min="2" max="3" width="9" style="27"/>
    <col min="4" max="4" width="45.6328125" style="27" customWidth="1"/>
    <col min="5" max="16384" width="9" style="27"/>
  </cols>
  <sheetData>
    <row r="1" spans="2:11" x14ac:dyDescent="0.5">
      <c r="B1" s="27" t="s">
        <v>90</v>
      </c>
      <c r="D1" s="52"/>
      <c r="E1" s="52"/>
      <c r="F1" s="52"/>
    </row>
    <row r="2" spans="2:11" s="38" customFormat="1" ht="20.25" customHeight="1" x14ac:dyDescent="0.5">
      <c r="B2" s="54" t="s">
        <v>148</v>
      </c>
      <c r="C2" s="54"/>
      <c r="D2" s="52"/>
      <c r="E2" s="52"/>
      <c r="F2" s="52"/>
    </row>
    <row r="3" spans="2:11" s="38" customFormat="1" ht="20.25" customHeight="1" x14ac:dyDescent="0.5">
      <c r="B3" s="54"/>
      <c r="C3" s="54"/>
      <c r="D3" s="52"/>
      <c r="E3" s="52"/>
      <c r="F3" s="52"/>
    </row>
    <row r="4" spans="2:11" s="58" customFormat="1" ht="20.25" customHeight="1" x14ac:dyDescent="0.5">
      <c r="B4" s="65"/>
      <c r="C4" s="52" t="s">
        <v>110</v>
      </c>
      <c r="D4" s="52"/>
      <c r="F4" s="578" t="s">
        <v>111</v>
      </c>
      <c r="G4" s="578"/>
      <c r="H4" s="578"/>
      <c r="I4" s="578"/>
      <c r="J4" s="578"/>
      <c r="K4" s="578"/>
    </row>
    <row r="5" spans="2:11" s="58" customFormat="1" ht="20.25" customHeight="1" x14ac:dyDescent="0.5">
      <c r="B5" s="66"/>
      <c r="C5" s="52" t="s">
        <v>112</v>
      </c>
      <c r="D5" s="52"/>
      <c r="F5" s="578"/>
      <c r="G5" s="578"/>
      <c r="H5" s="578"/>
      <c r="I5" s="578"/>
      <c r="J5" s="578"/>
      <c r="K5" s="578"/>
    </row>
    <row r="6" spans="2:11" s="38" customFormat="1" ht="20.25" customHeight="1" x14ac:dyDescent="0.5">
      <c r="B6" s="53" t="s">
        <v>107</v>
      </c>
      <c r="C6" s="52"/>
      <c r="D6" s="52"/>
      <c r="E6" s="62"/>
      <c r="F6" s="63"/>
    </row>
    <row r="7" spans="2:11" s="38" customFormat="1" ht="20.25" customHeight="1" x14ac:dyDescent="0.5">
      <c r="B7" s="54"/>
      <c r="C7" s="54"/>
      <c r="D7" s="52"/>
      <c r="E7" s="62"/>
      <c r="F7" s="63"/>
    </row>
    <row r="8" spans="2:11" s="38" customFormat="1" ht="20.25" customHeight="1" x14ac:dyDescent="0.5">
      <c r="B8" s="52" t="s">
        <v>91</v>
      </c>
      <c r="C8" s="54"/>
      <c r="D8" s="52"/>
      <c r="E8" s="62"/>
      <c r="F8" s="63"/>
    </row>
    <row r="9" spans="2:11" s="38" customFormat="1" ht="20.25" customHeight="1" x14ac:dyDescent="0.5">
      <c r="B9" s="54"/>
      <c r="C9" s="54"/>
      <c r="D9" s="52"/>
      <c r="E9" s="52"/>
      <c r="F9" s="52"/>
    </row>
    <row r="10" spans="2:11" s="38" customFormat="1" ht="20.25" customHeight="1" x14ac:dyDescent="0.5">
      <c r="B10" s="52" t="s">
        <v>131</v>
      </c>
      <c r="C10" s="54"/>
      <c r="D10" s="52"/>
      <c r="E10" s="52"/>
      <c r="F10" s="52"/>
    </row>
    <row r="11" spans="2:11" s="38" customFormat="1" ht="20.25" customHeight="1" x14ac:dyDescent="0.5">
      <c r="B11" s="52"/>
      <c r="C11" s="584" t="s">
        <v>187</v>
      </c>
      <c r="D11" s="52"/>
      <c r="E11" s="52"/>
      <c r="F11" s="52"/>
    </row>
    <row r="12" spans="2:11" s="38" customFormat="1" ht="20.25" customHeight="1" x14ac:dyDescent="0.5">
      <c r="B12" s="52"/>
      <c r="C12" s="54"/>
      <c r="D12" s="52"/>
      <c r="E12" s="52"/>
      <c r="F12" s="52"/>
    </row>
    <row r="13" spans="2:11" s="38" customFormat="1" ht="20.25" customHeight="1" x14ac:dyDescent="0.5">
      <c r="B13" s="52" t="s">
        <v>156</v>
      </c>
      <c r="C13" s="54"/>
      <c r="D13" s="52"/>
    </row>
    <row r="14" spans="2:11" s="38" customFormat="1" ht="20.25" customHeight="1" x14ac:dyDescent="0.5">
      <c r="B14" s="52"/>
      <c r="C14" s="54"/>
      <c r="D14" s="52"/>
    </row>
    <row r="15" spans="2:11" s="38" customFormat="1" ht="20.25" customHeight="1" x14ac:dyDescent="0.5">
      <c r="B15" s="52" t="s">
        <v>171</v>
      </c>
      <c r="C15" s="54"/>
      <c r="D15" s="52"/>
    </row>
    <row r="16" spans="2:11" s="38" customFormat="1" ht="20.25" customHeight="1" x14ac:dyDescent="0.5">
      <c r="B16" s="52"/>
      <c r="C16" s="54"/>
      <c r="D16" s="52"/>
    </row>
    <row r="17" spans="2:16" s="38" customFormat="1" ht="20.25" customHeight="1" x14ac:dyDescent="0.5">
      <c r="B17" s="52" t="s">
        <v>172</v>
      </c>
      <c r="C17" s="54"/>
      <c r="D17" s="52"/>
    </row>
    <row r="18" spans="2:16" s="38" customFormat="1" ht="20.25" customHeight="1" x14ac:dyDescent="0.5">
      <c r="B18" s="54"/>
      <c r="C18" s="54"/>
      <c r="D18" s="52"/>
    </row>
    <row r="19" spans="2:16" s="38" customFormat="1" ht="20.25" customHeight="1" x14ac:dyDescent="0.5">
      <c r="B19" s="52" t="s">
        <v>173</v>
      </c>
      <c r="C19" s="54"/>
      <c r="D19" s="52"/>
    </row>
    <row r="20" spans="2:16" s="38" customFormat="1" ht="20.25" customHeight="1" x14ac:dyDescent="0.5">
      <c r="B20" s="54"/>
      <c r="C20" s="54"/>
      <c r="D20" s="52"/>
    </row>
    <row r="21" spans="2:16" s="38" customFormat="1" ht="17.350000000000001" customHeight="1" x14ac:dyDescent="0.5">
      <c r="B21" s="52" t="s">
        <v>174</v>
      </c>
      <c r="C21" s="52"/>
      <c r="D21" s="52"/>
    </row>
    <row r="22" spans="2:16" s="38" customFormat="1" ht="17.350000000000001" customHeight="1" x14ac:dyDescent="0.5">
      <c r="B22" s="52" t="s">
        <v>92</v>
      </c>
      <c r="C22" s="52"/>
      <c r="D22" s="52"/>
    </row>
    <row r="23" spans="2:16" s="38" customFormat="1" ht="17.350000000000001" customHeight="1" x14ac:dyDescent="0.5">
      <c r="B23" s="52"/>
      <c r="C23" s="52"/>
      <c r="D23" s="52"/>
    </row>
    <row r="24" spans="2:16" s="38" customFormat="1" ht="17.350000000000001" customHeight="1" x14ac:dyDescent="0.5">
      <c r="B24" s="52"/>
      <c r="C24" s="30" t="s">
        <v>85</v>
      </c>
      <c r="D24" s="30" t="s">
        <v>3</v>
      </c>
      <c r="E24" s="579" t="s">
        <v>149</v>
      </c>
      <c r="F24" s="579"/>
      <c r="G24" s="579"/>
      <c r="H24" s="579"/>
      <c r="I24" s="579"/>
      <c r="J24" s="579"/>
      <c r="K24" s="579"/>
      <c r="L24" s="579"/>
      <c r="M24" s="579"/>
      <c r="N24" s="579"/>
      <c r="O24" s="579"/>
      <c r="P24" s="579"/>
    </row>
    <row r="25" spans="2:16" s="38" customFormat="1" ht="17.350000000000001" customHeight="1" x14ac:dyDescent="0.5">
      <c r="B25" s="52"/>
      <c r="C25" s="30">
        <v>1</v>
      </c>
      <c r="D25" s="55" t="s">
        <v>140</v>
      </c>
      <c r="E25" s="580"/>
      <c r="F25" s="580"/>
      <c r="G25" s="580"/>
      <c r="H25" s="580"/>
      <c r="I25" s="580"/>
      <c r="J25" s="580"/>
      <c r="K25" s="580"/>
      <c r="L25" s="580"/>
      <c r="M25" s="580"/>
      <c r="N25" s="580"/>
      <c r="O25" s="580"/>
      <c r="P25" s="580"/>
    </row>
    <row r="26" spans="2:16" s="38" customFormat="1" ht="17.350000000000001" customHeight="1" x14ac:dyDescent="0.5">
      <c r="B26" s="52"/>
      <c r="C26" s="30">
        <v>2</v>
      </c>
      <c r="D26" s="55" t="s">
        <v>25</v>
      </c>
      <c r="E26" s="580"/>
      <c r="F26" s="580"/>
      <c r="G26" s="580"/>
      <c r="H26" s="580"/>
      <c r="I26" s="580"/>
      <c r="J26" s="580"/>
      <c r="K26" s="580"/>
      <c r="L26" s="580"/>
      <c r="M26" s="580"/>
      <c r="N26" s="580"/>
      <c r="O26" s="580"/>
      <c r="P26" s="580"/>
    </row>
    <row r="27" spans="2:16" s="38" customFormat="1" ht="17.350000000000001" customHeight="1" x14ac:dyDescent="0.5">
      <c r="B27" s="52"/>
      <c r="C27" s="30">
        <v>3</v>
      </c>
      <c r="D27" s="55" t="s">
        <v>26</v>
      </c>
      <c r="E27" s="580"/>
      <c r="F27" s="580"/>
      <c r="G27" s="580"/>
      <c r="H27" s="580"/>
      <c r="I27" s="580"/>
      <c r="J27" s="580"/>
      <c r="K27" s="580"/>
      <c r="L27" s="580"/>
      <c r="M27" s="580"/>
      <c r="N27" s="580"/>
      <c r="O27" s="580"/>
      <c r="P27" s="580"/>
    </row>
    <row r="28" spans="2:16" s="38" customFormat="1" ht="17.350000000000001" customHeight="1" x14ac:dyDescent="0.5">
      <c r="B28" s="52"/>
      <c r="C28" s="30">
        <v>4</v>
      </c>
      <c r="D28" s="55" t="s">
        <v>27</v>
      </c>
      <c r="E28" s="580"/>
      <c r="F28" s="580"/>
      <c r="G28" s="580"/>
      <c r="H28" s="580"/>
      <c r="I28" s="580"/>
      <c r="J28" s="580"/>
      <c r="K28" s="580"/>
      <c r="L28" s="580"/>
      <c r="M28" s="580"/>
      <c r="N28" s="580"/>
      <c r="O28" s="580"/>
      <c r="P28" s="580"/>
    </row>
    <row r="29" spans="2:16" s="38" customFormat="1" ht="17.350000000000001" customHeight="1" x14ac:dyDescent="0.5">
      <c r="B29" s="52"/>
      <c r="C29" s="30">
        <v>5</v>
      </c>
      <c r="D29" s="55" t="s">
        <v>4</v>
      </c>
      <c r="E29" s="580"/>
      <c r="F29" s="580"/>
      <c r="G29" s="580"/>
      <c r="H29" s="580"/>
      <c r="I29" s="580"/>
      <c r="J29" s="580"/>
      <c r="K29" s="580"/>
      <c r="L29" s="580"/>
      <c r="M29" s="580"/>
      <c r="N29" s="580"/>
      <c r="O29" s="580"/>
      <c r="P29" s="580"/>
    </row>
    <row r="30" spans="2:16" s="38" customFormat="1" ht="17.350000000000001" customHeight="1" x14ac:dyDescent="0.5">
      <c r="B30" s="52"/>
      <c r="C30" s="30">
        <v>6</v>
      </c>
      <c r="D30" s="55" t="s">
        <v>55</v>
      </c>
      <c r="E30" s="580"/>
      <c r="F30" s="580"/>
      <c r="G30" s="580"/>
      <c r="H30" s="580"/>
      <c r="I30" s="580"/>
      <c r="J30" s="580"/>
      <c r="K30" s="580"/>
      <c r="L30" s="580"/>
      <c r="M30" s="580"/>
      <c r="N30" s="580"/>
      <c r="O30" s="580"/>
      <c r="P30" s="580"/>
    </row>
    <row r="31" spans="2:16" s="38" customFormat="1" ht="17.350000000000001" customHeight="1" x14ac:dyDescent="0.5">
      <c r="B31" s="52"/>
      <c r="C31" s="30">
        <v>7</v>
      </c>
      <c r="D31" s="55" t="s">
        <v>141</v>
      </c>
      <c r="E31" s="580" t="s">
        <v>150</v>
      </c>
      <c r="F31" s="580"/>
      <c r="G31" s="580"/>
      <c r="H31" s="580"/>
      <c r="I31" s="580"/>
      <c r="J31" s="580"/>
      <c r="K31" s="580"/>
      <c r="L31" s="580"/>
      <c r="M31" s="580"/>
      <c r="N31" s="580"/>
      <c r="O31" s="580"/>
      <c r="P31" s="580"/>
    </row>
    <row r="32" spans="2:16" s="38" customFormat="1" ht="17.350000000000001" customHeight="1" x14ac:dyDescent="0.5">
      <c r="B32" s="52"/>
      <c r="C32" s="30">
        <v>8</v>
      </c>
      <c r="D32" s="55" t="s">
        <v>142</v>
      </c>
      <c r="E32" s="580" t="s">
        <v>151</v>
      </c>
      <c r="F32" s="580"/>
      <c r="G32" s="580"/>
      <c r="H32" s="580"/>
      <c r="I32" s="580"/>
      <c r="J32" s="580"/>
      <c r="K32" s="580"/>
      <c r="L32" s="580"/>
      <c r="M32" s="580"/>
      <c r="N32" s="580"/>
      <c r="O32" s="580"/>
      <c r="P32" s="580"/>
    </row>
    <row r="33" spans="2:25" s="38" customFormat="1" ht="17.350000000000001" customHeight="1" x14ac:dyDescent="0.5">
      <c r="B33" s="52"/>
      <c r="C33" s="62"/>
      <c r="D33" s="63"/>
      <c r="E33" s="63" t="s">
        <v>152</v>
      </c>
      <c r="F33" s="63"/>
      <c r="G33" s="63"/>
      <c r="H33" s="63"/>
      <c r="I33" s="63"/>
      <c r="J33" s="63"/>
      <c r="K33" s="63"/>
      <c r="L33" s="63"/>
      <c r="M33" s="63"/>
      <c r="N33" s="63"/>
      <c r="O33" s="63"/>
      <c r="P33" s="63"/>
    </row>
    <row r="34" spans="2:25" s="38" customFormat="1" ht="17.350000000000001" customHeight="1" x14ac:dyDescent="0.5">
      <c r="B34" s="52"/>
      <c r="C34" s="62"/>
      <c r="D34" s="63"/>
      <c r="E34" s="38" t="s">
        <v>153</v>
      </c>
    </row>
    <row r="35" spans="2:25" s="38" customFormat="1" ht="17.350000000000001" customHeight="1" x14ac:dyDescent="0.5">
      <c r="B35" s="52"/>
      <c r="C35" s="62"/>
      <c r="D35" s="63"/>
      <c r="E35" s="38" t="s">
        <v>154</v>
      </c>
    </row>
    <row r="36" spans="2:25" s="38" customFormat="1" ht="17.350000000000001" customHeight="1" x14ac:dyDescent="0.5">
      <c r="B36" s="52"/>
      <c r="C36" s="62"/>
      <c r="D36" s="63"/>
      <c r="E36" s="38" t="s">
        <v>155</v>
      </c>
    </row>
    <row r="37" spans="2:25" s="38" customFormat="1" ht="17.350000000000001" customHeight="1" x14ac:dyDescent="0.5">
      <c r="B37" s="52"/>
      <c r="C37" s="62"/>
      <c r="D37" s="63"/>
    </row>
    <row r="38" spans="2:25" s="38" customFormat="1" ht="17.350000000000001" customHeight="1" x14ac:dyDescent="0.5">
      <c r="B38" s="52" t="s">
        <v>175</v>
      </c>
      <c r="C38" s="52"/>
      <c r="D38" s="52"/>
      <c r="E38" s="58"/>
      <c r="F38" s="58"/>
    </row>
    <row r="39" spans="2:25" s="38" customFormat="1" ht="17.350000000000001" customHeight="1" x14ac:dyDescent="0.5">
      <c r="B39" s="52" t="s">
        <v>93</v>
      </c>
      <c r="C39" s="52"/>
      <c r="D39" s="52"/>
      <c r="E39" s="58"/>
      <c r="F39" s="58"/>
    </row>
    <row r="40" spans="2:25" s="38" customFormat="1" ht="17.350000000000001" customHeight="1" x14ac:dyDescent="0.5">
      <c r="B40" s="52"/>
      <c r="C40" s="52"/>
      <c r="D40" s="52"/>
      <c r="E40" s="58"/>
      <c r="F40" s="58"/>
      <c r="G40" s="57"/>
      <c r="H40" s="57"/>
      <c r="J40" s="57"/>
      <c r="K40" s="57"/>
      <c r="L40" s="57"/>
      <c r="M40" s="57"/>
      <c r="N40" s="57"/>
      <c r="O40" s="57"/>
      <c r="R40" s="57"/>
      <c r="S40" s="57"/>
      <c r="T40" s="57"/>
      <c r="W40" s="57"/>
      <c r="X40" s="57"/>
      <c r="Y40" s="57"/>
    </row>
    <row r="41" spans="2:25" s="38" customFormat="1" ht="17.350000000000001" customHeight="1" x14ac:dyDescent="0.5">
      <c r="B41" s="52"/>
      <c r="C41" s="30" t="s">
        <v>6</v>
      </c>
      <c r="D41" s="30" t="s">
        <v>7</v>
      </c>
      <c r="E41" s="58"/>
      <c r="F41" s="58"/>
      <c r="G41" s="57"/>
      <c r="H41" s="57"/>
      <c r="J41" s="57"/>
      <c r="K41" s="57"/>
      <c r="L41" s="57"/>
      <c r="M41" s="57"/>
      <c r="N41" s="57"/>
      <c r="O41" s="57"/>
      <c r="R41" s="57"/>
      <c r="S41" s="57"/>
      <c r="T41" s="57"/>
      <c r="W41" s="57"/>
      <c r="X41" s="57"/>
      <c r="Y41" s="57"/>
    </row>
    <row r="42" spans="2:25" s="38" customFormat="1" ht="17.350000000000001" customHeight="1" x14ac:dyDescent="0.5">
      <c r="B42" s="52"/>
      <c r="C42" s="30" t="s">
        <v>8</v>
      </c>
      <c r="D42" s="55" t="s">
        <v>94</v>
      </c>
      <c r="E42" s="58"/>
      <c r="F42" s="58"/>
      <c r="G42" s="57"/>
      <c r="H42" s="57"/>
      <c r="J42" s="57"/>
      <c r="K42" s="57"/>
      <c r="L42" s="57"/>
      <c r="M42" s="57"/>
      <c r="N42" s="57"/>
      <c r="O42" s="57"/>
      <c r="R42" s="57"/>
      <c r="S42" s="57"/>
      <c r="T42" s="57"/>
      <c r="W42" s="57"/>
      <c r="X42" s="57"/>
      <c r="Y42" s="57"/>
    </row>
    <row r="43" spans="2:25" s="38" customFormat="1" ht="17.350000000000001" customHeight="1" x14ac:dyDescent="0.5">
      <c r="B43" s="52"/>
      <c r="C43" s="30" t="s">
        <v>9</v>
      </c>
      <c r="D43" s="55" t="s">
        <v>95</v>
      </c>
      <c r="E43" s="58"/>
      <c r="F43" s="58"/>
      <c r="G43" s="57"/>
      <c r="H43" s="57"/>
      <c r="J43" s="57"/>
      <c r="K43" s="57"/>
      <c r="L43" s="57"/>
      <c r="M43" s="57"/>
      <c r="N43" s="57"/>
      <c r="O43" s="57"/>
      <c r="R43" s="57"/>
      <c r="S43" s="57"/>
      <c r="T43" s="57"/>
      <c r="W43" s="57"/>
      <c r="X43" s="57"/>
      <c r="Y43" s="57"/>
    </row>
    <row r="44" spans="2:25" s="38" customFormat="1" ht="17.350000000000001" customHeight="1" x14ac:dyDescent="0.5">
      <c r="B44" s="52"/>
      <c r="C44" s="30" t="s">
        <v>10</v>
      </c>
      <c r="D44" s="55" t="s">
        <v>96</v>
      </c>
      <c r="E44" s="58"/>
      <c r="F44" s="58"/>
      <c r="G44" s="57"/>
      <c r="H44" s="57"/>
      <c r="J44" s="57"/>
      <c r="K44" s="57"/>
      <c r="L44" s="57"/>
      <c r="M44" s="57"/>
      <c r="N44" s="57"/>
      <c r="O44" s="57"/>
      <c r="R44" s="57"/>
      <c r="S44" s="57"/>
      <c r="T44" s="57"/>
      <c r="W44" s="57"/>
      <c r="X44" s="57"/>
      <c r="Y44" s="57"/>
    </row>
    <row r="45" spans="2:25" s="38" customFormat="1" ht="17.350000000000001" customHeight="1" x14ac:dyDescent="0.5">
      <c r="B45" s="52"/>
      <c r="C45" s="30" t="s">
        <v>11</v>
      </c>
      <c r="D45" s="55" t="s">
        <v>108</v>
      </c>
      <c r="E45" s="58"/>
      <c r="F45" s="58"/>
      <c r="G45" s="57"/>
      <c r="H45" s="57"/>
      <c r="J45" s="57"/>
      <c r="K45" s="57"/>
      <c r="L45" s="57"/>
      <c r="M45" s="57"/>
      <c r="N45" s="57"/>
      <c r="O45" s="57"/>
      <c r="R45" s="57"/>
      <c r="S45" s="57"/>
      <c r="T45" s="57"/>
      <c r="W45" s="57"/>
      <c r="X45" s="57"/>
      <c r="Y45" s="57"/>
    </row>
    <row r="46" spans="2:25" s="38" customFormat="1" ht="17.350000000000001" customHeight="1" x14ac:dyDescent="0.5">
      <c r="B46" s="52"/>
      <c r="C46" s="52"/>
      <c r="D46" s="52"/>
      <c r="E46" s="58"/>
      <c r="F46" s="58"/>
      <c r="G46" s="57"/>
      <c r="H46" s="57"/>
      <c r="J46" s="57"/>
      <c r="K46" s="57"/>
      <c r="L46" s="57"/>
      <c r="M46" s="57"/>
      <c r="N46" s="57"/>
      <c r="O46" s="57"/>
      <c r="R46" s="57"/>
      <c r="S46" s="57"/>
      <c r="T46" s="57"/>
      <c r="W46" s="57"/>
      <c r="X46" s="57"/>
      <c r="Y46" s="57"/>
    </row>
    <row r="47" spans="2:25" s="38" customFormat="1" ht="17.350000000000001" customHeight="1" x14ac:dyDescent="0.5">
      <c r="B47" s="52"/>
      <c r="C47" s="56" t="s">
        <v>12</v>
      </c>
      <c r="D47" s="52"/>
      <c r="E47" s="58"/>
      <c r="F47" s="58"/>
      <c r="G47" s="57"/>
      <c r="H47" s="57"/>
      <c r="J47" s="57"/>
      <c r="K47" s="57"/>
      <c r="L47" s="57"/>
      <c r="M47" s="57"/>
      <c r="N47" s="57"/>
      <c r="O47" s="57"/>
      <c r="R47" s="57"/>
      <c r="S47" s="57"/>
      <c r="T47" s="57"/>
      <c r="W47" s="57"/>
      <c r="X47" s="57"/>
      <c r="Y47" s="57"/>
    </row>
    <row r="48" spans="2:25" s="38" customFormat="1" ht="17.350000000000001" customHeight="1" x14ac:dyDescent="0.5">
      <c r="B48" s="58"/>
      <c r="C48" s="52" t="s">
        <v>97</v>
      </c>
      <c r="D48" s="58"/>
      <c r="E48" s="58"/>
      <c r="F48" s="56"/>
      <c r="G48" s="57"/>
      <c r="H48" s="57"/>
      <c r="J48" s="57"/>
      <c r="K48" s="57"/>
      <c r="L48" s="57"/>
      <c r="M48" s="57"/>
      <c r="N48" s="57"/>
      <c r="O48" s="57"/>
      <c r="R48" s="57"/>
      <c r="S48" s="57"/>
      <c r="T48" s="57"/>
      <c r="W48" s="57"/>
      <c r="X48" s="57"/>
      <c r="Y48" s="57"/>
    </row>
    <row r="49" spans="2:51" s="38" customFormat="1" ht="17.350000000000001" customHeight="1" x14ac:dyDescent="0.5">
      <c r="B49" s="58"/>
      <c r="C49" s="52" t="s">
        <v>109</v>
      </c>
      <c r="D49" s="58"/>
      <c r="E49" s="58"/>
      <c r="F49" s="52"/>
      <c r="G49" s="57"/>
      <c r="H49" s="57"/>
      <c r="J49" s="57"/>
      <c r="K49" s="57"/>
      <c r="L49" s="57"/>
      <c r="M49" s="57"/>
      <c r="N49" s="57"/>
      <c r="O49" s="57"/>
      <c r="R49" s="57"/>
      <c r="S49" s="57"/>
      <c r="T49" s="57"/>
      <c r="W49" s="57"/>
      <c r="X49" s="57"/>
      <c r="Y49" s="57"/>
    </row>
    <row r="50" spans="2:51" s="38" customFormat="1" ht="17.350000000000001" customHeight="1" x14ac:dyDescent="0.5">
      <c r="B50" s="52"/>
      <c r="C50" s="52"/>
      <c r="D50" s="52"/>
      <c r="E50" s="56"/>
      <c r="F50" s="57"/>
      <c r="G50" s="57"/>
      <c r="H50" s="57"/>
      <c r="J50" s="57"/>
      <c r="K50" s="57"/>
      <c r="L50" s="57"/>
      <c r="M50" s="57"/>
      <c r="N50" s="57"/>
      <c r="O50" s="57"/>
      <c r="R50" s="57"/>
      <c r="S50" s="57"/>
      <c r="T50" s="57"/>
      <c r="W50" s="57"/>
      <c r="X50" s="57"/>
      <c r="Y50" s="57"/>
    </row>
    <row r="51" spans="2:51" s="38" customFormat="1" ht="17.350000000000001" customHeight="1" x14ac:dyDescent="0.5">
      <c r="B51" s="52" t="s">
        <v>176</v>
      </c>
      <c r="C51" s="52"/>
      <c r="D51" s="52"/>
    </row>
    <row r="52" spans="2:51" s="38" customFormat="1" ht="17.350000000000001" customHeight="1" x14ac:dyDescent="0.5">
      <c r="B52" s="52" t="s">
        <v>98</v>
      </c>
      <c r="C52" s="52"/>
      <c r="D52" s="52"/>
      <c r="AH52" s="29"/>
      <c r="AI52" s="29"/>
      <c r="AJ52" s="29"/>
      <c r="AK52" s="29"/>
      <c r="AL52" s="29"/>
      <c r="AM52" s="29"/>
      <c r="AN52" s="29"/>
      <c r="AO52" s="29"/>
      <c r="AP52" s="29"/>
      <c r="AQ52" s="29"/>
      <c r="AR52" s="29"/>
      <c r="AS52" s="29"/>
    </row>
    <row r="53" spans="2:51" s="38" customFormat="1" ht="17.350000000000001" customHeight="1" x14ac:dyDescent="0.5">
      <c r="B53" s="64" t="s">
        <v>99</v>
      </c>
      <c r="C53" s="58"/>
      <c r="D53" s="58"/>
      <c r="E53" s="28"/>
      <c r="F53" s="28"/>
      <c r="G53" s="28"/>
      <c r="H53" s="28"/>
      <c r="I53" s="28"/>
      <c r="J53" s="28"/>
      <c r="K53" s="28"/>
      <c r="L53" s="28"/>
      <c r="M53" s="28"/>
      <c r="N53" s="28"/>
      <c r="O53" s="59"/>
      <c r="P53" s="59"/>
      <c r="Q53" s="28"/>
      <c r="R53" s="59"/>
      <c r="S53" s="28"/>
      <c r="T53" s="28"/>
      <c r="U53" s="59"/>
      <c r="V53" s="29"/>
      <c r="W53" s="29"/>
      <c r="X53" s="29"/>
      <c r="Y53" s="28"/>
      <c r="Z53" s="28"/>
      <c r="AA53" s="28"/>
      <c r="AB53" s="28"/>
      <c r="AC53" s="29"/>
      <c r="AD53" s="28"/>
      <c r="AE53" s="59"/>
      <c r="AF53" s="59"/>
      <c r="AG53" s="59"/>
      <c r="AH53" s="59"/>
      <c r="AI53" s="60"/>
      <c r="AJ53" s="59"/>
      <c r="AK53" s="59"/>
      <c r="AL53" s="59"/>
      <c r="AM53" s="59"/>
      <c r="AN53" s="59"/>
      <c r="AO53" s="59"/>
      <c r="AP53" s="59"/>
      <c r="AQ53" s="59"/>
      <c r="AR53" s="59"/>
      <c r="AS53" s="59"/>
      <c r="AT53" s="59"/>
      <c r="AU53" s="59"/>
      <c r="AV53" s="59"/>
      <c r="AW53" s="59"/>
      <c r="AX53" s="59"/>
      <c r="AY53" s="60"/>
    </row>
    <row r="54" spans="2:51" s="38" customFormat="1" ht="17.350000000000001" customHeight="1" x14ac:dyDescent="0.5">
      <c r="F54" s="29"/>
    </row>
    <row r="55" spans="2:51" s="38" customFormat="1" ht="17.350000000000001" customHeight="1" x14ac:dyDescent="0.5">
      <c r="B55" s="52" t="s">
        <v>177</v>
      </c>
      <c r="C55" s="52"/>
    </row>
    <row r="56" spans="2:51" s="38" customFormat="1" ht="17.350000000000001" customHeight="1" x14ac:dyDescent="0.5">
      <c r="B56" s="52"/>
      <c r="C56" s="52"/>
    </row>
    <row r="57" spans="2:51" s="38" customFormat="1" ht="17.350000000000001" customHeight="1" x14ac:dyDescent="0.5">
      <c r="B57" s="52" t="s">
        <v>178</v>
      </c>
      <c r="C57" s="52"/>
    </row>
    <row r="58" spans="2:51" s="38" customFormat="1" ht="17.350000000000001" customHeight="1" x14ac:dyDescent="0.5">
      <c r="B58" s="52" t="s">
        <v>132</v>
      </c>
      <c r="C58" s="52"/>
    </row>
    <row r="59" spans="2:51" s="38" customFormat="1" ht="17.350000000000001" customHeight="1" x14ac:dyDescent="0.5">
      <c r="B59" s="52"/>
      <c r="C59" s="52"/>
    </row>
    <row r="60" spans="2:51" s="38" customFormat="1" ht="17.350000000000001" customHeight="1" x14ac:dyDescent="0.5">
      <c r="B60" s="52" t="s">
        <v>179</v>
      </c>
      <c r="C60" s="52"/>
    </row>
    <row r="61" spans="2:51" s="38" customFormat="1" ht="17.350000000000001" customHeight="1" x14ac:dyDescent="0.5">
      <c r="B61" s="52" t="s">
        <v>100</v>
      </c>
      <c r="C61" s="52"/>
    </row>
    <row r="62" spans="2:51" s="38" customFormat="1" ht="17.350000000000001" customHeight="1" x14ac:dyDescent="0.5">
      <c r="B62" s="52"/>
      <c r="C62" s="52"/>
    </row>
    <row r="63" spans="2:51" s="38" customFormat="1" ht="17.350000000000001" customHeight="1" x14ac:dyDescent="0.5">
      <c r="B63" s="52" t="s">
        <v>180</v>
      </c>
      <c r="C63" s="52"/>
      <c r="D63" s="52"/>
    </row>
    <row r="64" spans="2:51" s="38" customFormat="1" ht="17.350000000000001" customHeight="1" x14ac:dyDescent="0.5">
      <c r="B64" s="52"/>
      <c r="C64" s="52"/>
      <c r="D64" s="52"/>
    </row>
    <row r="65" spans="2:54" s="38" customFormat="1" ht="17.350000000000001" customHeight="1" x14ac:dyDescent="0.5">
      <c r="B65" s="58" t="s">
        <v>181</v>
      </c>
      <c r="C65" s="58"/>
      <c r="D65" s="52"/>
    </row>
    <row r="66" spans="2:54" s="38" customFormat="1" ht="17.350000000000001" customHeight="1" x14ac:dyDescent="0.5">
      <c r="B66" s="58" t="s">
        <v>101</v>
      </c>
      <c r="C66" s="58"/>
      <c r="D66" s="52"/>
    </row>
    <row r="67" spans="2:54" s="38" customFormat="1" ht="17.350000000000001" customHeight="1" x14ac:dyDescent="0.5">
      <c r="B67" s="58" t="s">
        <v>188</v>
      </c>
      <c r="C67" s="58"/>
      <c r="D67" s="52"/>
    </row>
    <row r="68" spans="2:54" s="38" customFormat="1" ht="17.350000000000001" customHeight="1" x14ac:dyDescent="0.5">
      <c r="B68" s="58" t="s">
        <v>133</v>
      </c>
      <c r="C68" s="58"/>
      <c r="D68" s="52"/>
    </row>
    <row r="69" spans="2:54" s="38" customFormat="1" ht="17.350000000000001" customHeight="1" x14ac:dyDescent="0.5"/>
    <row r="70" spans="2:54" s="38" customFormat="1" ht="17.350000000000001" customHeight="1" x14ac:dyDescent="0.5">
      <c r="B70" s="38" t="s">
        <v>182</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2:54" s="38" customFormat="1" ht="17.350000000000001" customHeight="1" x14ac:dyDescent="0.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spans="2:54" s="38" customFormat="1" ht="17.350000000000001" customHeight="1" x14ac:dyDescent="0.5">
      <c r="B72" s="38" t="s">
        <v>183</v>
      </c>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row>
    <row r="73" spans="2:54" s="38" customFormat="1" ht="17.350000000000001" customHeight="1" x14ac:dyDescent="0.5">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row>
    <row r="74" spans="2:54" ht="17.350000000000001" customHeight="1" x14ac:dyDescent="0.5"/>
  </sheetData>
  <mergeCells count="10">
    <mergeCell ref="E28:P28"/>
    <mergeCell ref="E29:P29"/>
    <mergeCell ref="E30:P30"/>
    <mergeCell ref="E31:P31"/>
    <mergeCell ref="E32:P32"/>
    <mergeCell ref="F4:K5"/>
    <mergeCell ref="E24:P24"/>
    <mergeCell ref="E25:P25"/>
    <mergeCell ref="E26:P26"/>
    <mergeCell ref="E27:P27"/>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185</v>
      </c>
      <c r="D1" s="11"/>
      <c r="E1" s="11"/>
      <c r="F1" s="11"/>
      <c r="G1" s="11"/>
      <c r="H1" s="5" t="s">
        <v>0</v>
      </c>
      <c r="J1" s="5"/>
      <c r="L1" s="11"/>
      <c r="M1" s="11"/>
      <c r="N1" s="11"/>
      <c r="O1" s="11"/>
      <c r="P1" s="11"/>
      <c r="Q1" s="11"/>
      <c r="R1" s="11"/>
      <c r="AM1" s="8"/>
      <c r="AN1" s="7"/>
      <c r="AO1" s="7" t="s">
        <v>61</v>
      </c>
      <c r="AP1" s="295" t="s">
        <v>134</v>
      </c>
      <c r="AQ1" s="296"/>
      <c r="AR1" s="296"/>
      <c r="AS1" s="296"/>
      <c r="AT1" s="296"/>
      <c r="AU1" s="296"/>
      <c r="AV1" s="296"/>
      <c r="AW1" s="296"/>
      <c r="AX1" s="296"/>
      <c r="AY1" s="296"/>
      <c r="AZ1" s="296"/>
      <c r="BA1" s="296"/>
      <c r="BB1" s="296"/>
      <c r="BC1" s="296"/>
      <c r="BD1" s="296"/>
      <c r="BE1" s="296"/>
      <c r="BF1" s="7" t="s">
        <v>20</v>
      </c>
    </row>
    <row r="2" spans="2:64" s="12" customFormat="1" ht="20.25" customHeight="1" x14ac:dyDescent="0.5">
      <c r="C2" s="11"/>
      <c r="D2" s="11"/>
      <c r="E2" s="11"/>
      <c r="F2" s="11"/>
      <c r="G2" s="11"/>
      <c r="J2" s="5"/>
      <c r="L2" s="11"/>
      <c r="M2" s="11"/>
      <c r="N2" s="11"/>
      <c r="O2" s="11"/>
      <c r="P2" s="11"/>
      <c r="Q2" s="11"/>
      <c r="R2" s="11"/>
      <c r="Y2" s="92" t="s">
        <v>57</v>
      </c>
      <c r="Z2" s="297">
        <v>4</v>
      </c>
      <c r="AA2" s="297"/>
      <c r="AB2" s="92" t="s">
        <v>58</v>
      </c>
      <c r="AC2" s="549">
        <f>IF(Z2=0,"",YEAR(DATE(2018+Z2,1,1)))</f>
        <v>2022</v>
      </c>
      <c r="AD2" s="549"/>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89</v>
      </c>
      <c r="BB3" s="299" t="s">
        <v>186</v>
      </c>
      <c r="BC3" s="300"/>
      <c r="BD3" s="300"/>
      <c r="BE3" s="301"/>
      <c r="BF3" s="7"/>
    </row>
    <row r="4" spans="2:64" s="6" customFormat="1" ht="18.850000000000001"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121</v>
      </c>
      <c r="BB4" s="299" t="s">
        <v>122</v>
      </c>
      <c r="BC4" s="300"/>
      <c r="BD4" s="300"/>
      <c r="BE4" s="301"/>
      <c r="BF4" s="45"/>
    </row>
    <row r="5" spans="2:64" s="6" customFormat="1" ht="6.8"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157</v>
      </c>
      <c r="AM6" s="114"/>
      <c r="AN6" s="114"/>
      <c r="AO6" s="114"/>
      <c r="AP6" s="114"/>
      <c r="AQ6" s="114"/>
      <c r="AR6" s="114"/>
      <c r="AS6" s="114"/>
      <c r="AT6" s="141"/>
      <c r="AU6" s="141"/>
      <c r="AV6" s="147"/>
      <c r="AW6" s="114"/>
      <c r="AX6" s="302">
        <v>40</v>
      </c>
      <c r="AY6" s="304"/>
      <c r="AZ6" s="147" t="s">
        <v>158</v>
      </c>
      <c r="BA6" s="114"/>
      <c r="BB6" s="302">
        <v>160</v>
      </c>
      <c r="BC6" s="304"/>
      <c r="BD6" s="147" t="s">
        <v>159</v>
      </c>
      <c r="BE6" s="114"/>
      <c r="BF6" s="45"/>
    </row>
    <row r="7" spans="2:64" s="6" customFormat="1" ht="6.8"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0">
        <f>DAY(EOMONTH(DATE(AC2,AG2,1),0))</f>
        <v>30</v>
      </c>
      <c r="BC8" s="551"/>
      <c r="BD8" s="12" t="s">
        <v>49</v>
      </c>
      <c r="BE8" s="12"/>
      <c r="BF8" s="12"/>
      <c r="BJ8" s="7"/>
      <c r="BK8" s="7"/>
      <c r="BL8" s="7"/>
    </row>
    <row r="9" spans="2:64" s="6"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160</v>
      </c>
      <c r="BA10" s="37"/>
      <c r="BB10" s="302">
        <v>1</v>
      </c>
      <c r="BC10" s="303"/>
      <c r="BD10" s="304"/>
      <c r="BE10" s="18" t="s">
        <v>21</v>
      </c>
      <c r="BF10" s="12"/>
      <c r="BJ10" s="7"/>
      <c r="BK10" s="7"/>
      <c r="BL10" s="7"/>
    </row>
    <row r="11" spans="2:64" s="6"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161</v>
      </c>
      <c r="AU14" s="260"/>
      <c r="AV14" s="261"/>
      <c r="AW14" s="262"/>
      <c r="AX14" s="36" t="s">
        <v>2</v>
      </c>
      <c r="AY14" s="260"/>
      <c r="AZ14" s="261"/>
      <c r="BA14" s="262"/>
      <c r="BB14" s="35" t="s">
        <v>23</v>
      </c>
      <c r="BC14" s="552">
        <f>(AY14-AU14)*24</f>
        <v>0</v>
      </c>
      <c r="BD14" s="553"/>
      <c r="BE14" s="34" t="s">
        <v>24</v>
      </c>
      <c r="BF14" s="36"/>
      <c r="BJ14" s="7"/>
      <c r="BK14" s="7"/>
      <c r="BL14" s="7"/>
    </row>
    <row r="15" spans="2:64" s="6" customFormat="1" ht="6.8"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
      <c r="B17" s="488" t="s">
        <v>85</v>
      </c>
      <c r="C17" s="491" t="s">
        <v>162</v>
      </c>
      <c r="D17" s="492"/>
      <c r="E17" s="493"/>
      <c r="F17" s="89"/>
      <c r="G17" s="500" t="s">
        <v>163</v>
      </c>
      <c r="H17" s="503" t="s">
        <v>164</v>
      </c>
      <c r="I17" s="492"/>
      <c r="J17" s="492"/>
      <c r="K17" s="493"/>
      <c r="L17" s="503" t="s">
        <v>165</v>
      </c>
      <c r="M17" s="492"/>
      <c r="N17" s="492"/>
      <c r="O17" s="506"/>
      <c r="P17" s="509"/>
      <c r="Q17" s="510"/>
      <c r="R17" s="511"/>
      <c r="S17" s="338" t="s">
        <v>166</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37" t="str">
        <f>IF(BB3="４週","(11) 1～4週目の勤務時間数合計","(11) 1か月の勤務時間数   合計")</f>
        <v>(11) 1か月の勤務時間数   合計</v>
      </c>
      <c r="AY17" s="538"/>
      <c r="AZ17" s="543" t="s">
        <v>167</v>
      </c>
      <c r="BA17" s="544"/>
      <c r="BB17" s="522" t="s">
        <v>168</v>
      </c>
      <c r="BC17" s="523"/>
      <c r="BD17" s="523"/>
      <c r="BE17" s="523"/>
      <c r="BF17" s="524"/>
    </row>
    <row r="18" spans="2:58" ht="20.25" customHeight="1" x14ac:dyDescent="0.5">
      <c r="B18" s="489"/>
      <c r="C18" s="494"/>
      <c r="D18" s="495"/>
      <c r="E18" s="496"/>
      <c r="F18" s="90"/>
      <c r="G18" s="501"/>
      <c r="H18" s="504"/>
      <c r="I18" s="495"/>
      <c r="J18" s="495"/>
      <c r="K18" s="496"/>
      <c r="L18" s="504"/>
      <c r="M18" s="495"/>
      <c r="N18" s="495"/>
      <c r="O18" s="507"/>
      <c r="P18" s="512"/>
      <c r="Q18" s="513"/>
      <c r="R18" s="514"/>
      <c r="S18" s="531" t="s">
        <v>15</v>
      </c>
      <c r="T18" s="532"/>
      <c r="U18" s="532"/>
      <c r="V18" s="532"/>
      <c r="W18" s="532"/>
      <c r="X18" s="532"/>
      <c r="Y18" s="533"/>
      <c r="Z18" s="531" t="s">
        <v>16</v>
      </c>
      <c r="AA18" s="532"/>
      <c r="AB18" s="532"/>
      <c r="AC18" s="532"/>
      <c r="AD18" s="532"/>
      <c r="AE18" s="532"/>
      <c r="AF18" s="533"/>
      <c r="AG18" s="531" t="s">
        <v>17</v>
      </c>
      <c r="AH18" s="532"/>
      <c r="AI18" s="532"/>
      <c r="AJ18" s="532"/>
      <c r="AK18" s="532"/>
      <c r="AL18" s="532"/>
      <c r="AM18" s="533"/>
      <c r="AN18" s="531" t="s">
        <v>18</v>
      </c>
      <c r="AO18" s="532"/>
      <c r="AP18" s="532"/>
      <c r="AQ18" s="532"/>
      <c r="AR18" s="532"/>
      <c r="AS18" s="532"/>
      <c r="AT18" s="533"/>
      <c r="AU18" s="534" t="s">
        <v>19</v>
      </c>
      <c r="AV18" s="535"/>
      <c r="AW18" s="536"/>
      <c r="AX18" s="539"/>
      <c r="AY18" s="540"/>
      <c r="AZ18" s="545"/>
      <c r="BA18" s="546"/>
      <c r="BB18" s="525"/>
      <c r="BC18" s="526"/>
      <c r="BD18" s="526"/>
      <c r="BE18" s="526"/>
      <c r="BF18" s="527"/>
    </row>
    <row r="19" spans="2:58" ht="20.25" customHeight="1" x14ac:dyDescent="0.5">
      <c r="B19" s="489"/>
      <c r="C19" s="494"/>
      <c r="D19" s="495"/>
      <c r="E19" s="496"/>
      <c r="F19" s="90"/>
      <c r="G19" s="501"/>
      <c r="H19" s="504"/>
      <c r="I19" s="495"/>
      <c r="J19" s="495"/>
      <c r="K19" s="496"/>
      <c r="L19" s="504"/>
      <c r="M19" s="495"/>
      <c r="N19" s="495"/>
      <c r="O19" s="507"/>
      <c r="P19" s="512"/>
      <c r="Q19" s="513"/>
      <c r="R19" s="514"/>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539"/>
      <c r="AY19" s="540"/>
      <c r="AZ19" s="545"/>
      <c r="BA19" s="546"/>
      <c r="BB19" s="525"/>
      <c r="BC19" s="526"/>
      <c r="BD19" s="526"/>
      <c r="BE19" s="526"/>
      <c r="BF19" s="527"/>
    </row>
    <row r="20" spans="2:58" ht="20.25" hidden="1" customHeight="1" x14ac:dyDescent="0.5">
      <c r="B20" s="489"/>
      <c r="C20" s="494"/>
      <c r="D20" s="495"/>
      <c r="E20" s="496"/>
      <c r="F20" s="90"/>
      <c r="G20" s="501"/>
      <c r="H20" s="504"/>
      <c r="I20" s="495"/>
      <c r="J20" s="495"/>
      <c r="K20" s="496"/>
      <c r="L20" s="504"/>
      <c r="M20" s="495"/>
      <c r="N20" s="495"/>
      <c r="O20" s="507"/>
      <c r="P20" s="512"/>
      <c r="Q20" s="513"/>
      <c r="R20" s="514"/>
      <c r="S20" s="94">
        <f>WEEKDAY(DATE($AC$2,$AG$2,1))</f>
        <v>6</v>
      </c>
      <c r="T20" s="95">
        <f>WEEKDAY(DATE($AC$2,$AG$2,2))</f>
        <v>7</v>
      </c>
      <c r="U20" s="95">
        <f>WEEKDAY(DATE($AC$2,$AG$2,3))</f>
        <v>1</v>
      </c>
      <c r="V20" s="95">
        <f>WEEKDAY(DATE($AC$2,$AG$2,4))</f>
        <v>2</v>
      </c>
      <c r="W20" s="95">
        <f>WEEKDAY(DATE($AC$2,$AG$2,5))</f>
        <v>3</v>
      </c>
      <c r="X20" s="95">
        <f>WEEKDAY(DATE($AC$2,$AG$2,6))</f>
        <v>4</v>
      </c>
      <c r="Y20" s="96">
        <f>WEEKDAY(DATE($AC$2,$AG$2,7))</f>
        <v>5</v>
      </c>
      <c r="Z20" s="94">
        <f>WEEKDAY(DATE($AC$2,$AG$2,8))</f>
        <v>6</v>
      </c>
      <c r="AA20" s="95">
        <f>WEEKDAY(DATE($AC$2,$AG$2,9))</f>
        <v>7</v>
      </c>
      <c r="AB20" s="95">
        <f>WEEKDAY(DATE($AC$2,$AG$2,10))</f>
        <v>1</v>
      </c>
      <c r="AC20" s="95">
        <f>WEEKDAY(DATE($AC$2,$AG$2,11))</f>
        <v>2</v>
      </c>
      <c r="AD20" s="95">
        <f>WEEKDAY(DATE($AC$2,$AG$2,12))</f>
        <v>3</v>
      </c>
      <c r="AE20" s="95">
        <f>WEEKDAY(DATE($AC$2,$AG$2,13))</f>
        <v>4</v>
      </c>
      <c r="AF20" s="96">
        <f>WEEKDAY(DATE($AC$2,$AG$2,14))</f>
        <v>5</v>
      </c>
      <c r="AG20" s="94">
        <f>WEEKDAY(DATE($AC$2,$AG$2,15))</f>
        <v>6</v>
      </c>
      <c r="AH20" s="95">
        <f>WEEKDAY(DATE($AC$2,$AG$2,16))</f>
        <v>7</v>
      </c>
      <c r="AI20" s="95">
        <f>WEEKDAY(DATE($AC$2,$AG$2,17))</f>
        <v>1</v>
      </c>
      <c r="AJ20" s="95">
        <f>WEEKDAY(DATE($AC$2,$AG$2,18))</f>
        <v>2</v>
      </c>
      <c r="AK20" s="95">
        <f>WEEKDAY(DATE($AC$2,$AG$2,19))</f>
        <v>3</v>
      </c>
      <c r="AL20" s="95">
        <f>WEEKDAY(DATE($AC$2,$AG$2,20))</f>
        <v>4</v>
      </c>
      <c r="AM20" s="96">
        <f>WEEKDAY(DATE($AC$2,$AG$2,21))</f>
        <v>5</v>
      </c>
      <c r="AN20" s="94">
        <f>WEEKDAY(DATE($AC$2,$AG$2,22))</f>
        <v>6</v>
      </c>
      <c r="AO20" s="95">
        <f>WEEKDAY(DATE($AC$2,$AG$2,23))</f>
        <v>7</v>
      </c>
      <c r="AP20" s="95">
        <f>WEEKDAY(DATE($AC$2,$AG$2,24))</f>
        <v>1</v>
      </c>
      <c r="AQ20" s="95">
        <f>WEEKDAY(DATE($AC$2,$AG$2,25))</f>
        <v>2</v>
      </c>
      <c r="AR20" s="95">
        <f>WEEKDAY(DATE($AC$2,$AG$2,26))</f>
        <v>3</v>
      </c>
      <c r="AS20" s="95">
        <f>WEEKDAY(DATE($AC$2,$AG$2,27))</f>
        <v>4</v>
      </c>
      <c r="AT20" s="96">
        <f>WEEKDAY(DATE($AC$2,$AG$2,28))</f>
        <v>5</v>
      </c>
      <c r="AU20" s="94">
        <f>IF(AU19=29,WEEKDAY(DATE($AC$2,$AG$2,29)),0)</f>
        <v>6</v>
      </c>
      <c r="AV20" s="95">
        <f>IF(AV19=30,WEEKDAY(DATE($AC$2,$AG$2,30)),0)</f>
        <v>7</v>
      </c>
      <c r="AW20" s="96">
        <f>IF(AW19=31,WEEKDAY(DATE($AC$2,$AG$2,31)),0)</f>
        <v>0</v>
      </c>
      <c r="AX20" s="539"/>
      <c r="AY20" s="540"/>
      <c r="AZ20" s="545"/>
      <c r="BA20" s="546"/>
      <c r="BB20" s="525"/>
      <c r="BC20" s="526"/>
      <c r="BD20" s="526"/>
      <c r="BE20" s="526"/>
      <c r="BF20" s="527"/>
    </row>
    <row r="21" spans="2:58" ht="22.6" customHeight="1" thickBot="1" x14ac:dyDescent="0.55000000000000004">
      <c r="B21" s="490"/>
      <c r="C21" s="497"/>
      <c r="D21" s="498"/>
      <c r="E21" s="499"/>
      <c r="F21" s="91"/>
      <c r="G21" s="502"/>
      <c r="H21" s="505"/>
      <c r="I21" s="498"/>
      <c r="J21" s="498"/>
      <c r="K21" s="499"/>
      <c r="L21" s="505"/>
      <c r="M21" s="498"/>
      <c r="N21" s="498"/>
      <c r="O21" s="508"/>
      <c r="P21" s="515"/>
      <c r="Q21" s="516"/>
      <c r="R21" s="517"/>
      <c r="S21" s="101" t="str">
        <f>IF(S20=1,"日",IF(S20=2,"月",IF(S20=3,"火",IF(S20=4,"水",IF(S20=5,"木",IF(S20=6,"金","土"))))))</f>
        <v>金</v>
      </c>
      <c r="T21" s="102" t="str">
        <f t="shared" ref="T21:AT21" si="0">IF(T20=1,"日",IF(T20=2,"月",IF(T20=3,"火",IF(T20=4,"水",IF(T20=5,"木",IF(T20=6,"金","土"))))))</f>
        <v>土</v>
      </c>
      <c r="U21" s="102" t="str">
        <f t="shared" si="0"/>
        <v>日</v>
      </c>
      <c r="V21" s="102" t="str">
        <f t="shared" si="0"/>
        <v>月</v>
      </c>
      <c r="W21" s="102" t="str">
        <f t="shared" si="0"/>
        <v>火</v>
      </c>
      <c r="X21" s="102" t="str">
        <f t="shared" si="0"/>
        <v>水</v>
      </c>
      <c r="Y21" s="103" t="str">
        <f t="shared" si="0"/>
        <v>木</v>
      </c>
      <c r="Z21" s="101" t="str">
        <f>IF(Z20=1,"日",IF(Z20=2,"月",IF(Z20=3,"火",IF(Z20=4,"水",IF(Z20=5,"木",IF(Z20=6,"金","土"))))))</f>
        <v>金</v>
      </c>
      <c r="AA21" s="102" t="str">
        <f t="shared" si="0"/>
        <v>土</v>
      </c>
      <c r="AB21" s="102" t="str">
        <f t="shared" si="0"/>
        <v>日</v>
      </c>
      <c r="AC21" s="102" t="str">
        <f t="shared" si="0"/>
        <v>月</v>
      </c>
      <c r="AD21" s="102" t="str">
        <f t="shared" si="0"/>
        <v>火</v>
      </c>
      <c r="AE21" s="102" t="str">
        <f t="shared" si="0"/>
        <v>水</v>
      </c>
      <c r="AF21" s="103" t="str">
        <f t="shared" si="0"/>
        <v>木</v>
      </c>
      <c r="AG21" s="101" t="str">
        <f>IF(AG20=1,"日",IF(AG20=2,"月",IF(AG20=3,"火",IF(AG20=4,"水",IF(AG20=5,"木",IF(AG20=6,"金","土"))))))</f>
        <v>金</v>
      </c>
      <c r="AH21" s="102" t="str">
        <f t="shared" si="0"/>
        <v>土</v>
      </c>
      <c r="AI21" s="102" t="str">
        <f t="shared" si="0"/>
        <v>日</v>
      </c>
      <c r="AJ21" s="102" t="str">
        <f t="shared" si="0"/>
        <v>月</v>
      </c>
      <c r="AK21" s="102" t="str">
        <f t="shared" si="0"/>
        <v>火</v>
      </c>
      <c r="AL21" s="102" t="str">
        <f t="shared" si="0"/>
        <v>水</v>
      </c>
      <c r="AM21" s="103" t="str">
        <f t="shared" si="0"/>
        <v>木</v>
      </c>
      <c r="AN21" s="101" t="str">
        <f>IF(AN20=1,"日",IF(AN20=2,"月",IF(AN20=3,"火",IF(AN20=4,"水",IF(AN20=5,"木",IF(AN20=6,"金","土"))))))</f>
        <v>金</v>
      </c>
      <c r="AO21" s="102" t="str">
        <f t="shared" si="0"/>
        <v>土</v>
      </c>
      <c r="AP21" s="102" t="str">
        <f t="shared" si="0"/>
        <v>日</v>
      </c>
      <c r="AQ21" s="102" t="str">
        <f t="shared" si="0"/>
        <v>月</v>
      </c>
      <c r="AR21" s="102" t="str">
        <f t="shared" si="0"/>
        <v>火</v>
      </c>
      <c r="AS21" s="102" t="str">
        <f t="shared" si="0"/>
        <v>水</v>
      </c>
      <c r="AT21" s="103" t="str">
        <f t="shared" si="0"/>
        <v>木</v>
      </c>
      <c r="AU21" s="102" t="str">
        <f>IF(AU20=1,"日",IF(AU20=2,"月",IF(AU20=3,"火",IF(AU20=4,"水",IF(AU20=5,"木",IF(AU20=6,"金",IF(AU20=0,"","土")))))))</f>
        <v>金</v>
      </c>
      <c r="AV21" s="102" t="str">
        <f>IF(AV20=1,"日",IF(AV20=2,"月",IF(AV20=3,"火",IF(AV20=4,"水",IF(AV20=5,"木",IF(AV20=6,"金",IF(AV20=0,"","土")))))))</f>
        <v>土</v>
      </c>
      <c r="AW21" s="102" t="str">
        <f>IF(AW20=1,"日",IF(AW20=2,"月",IF(AW20=3,"火",IF(AW20=4,"水",IF(AW20=5,"木",IF(AW20=6,"金",IF(AW20=0,"","土")))))))</f>
        <v/>
      </c>
      <c r="AX21" s="541"/>
      <c r="AY21" s="542"/>
      <c r="AZ21" s="547"/>
      <c r="BA21" s="548"/>
      <c r="BB21" s="528"/>
      <c r="BC21" s="529"/>
      <c r="BD21" s="529"/>
      <c r="BE21" s="529"/>
      <c r="BF21" s="530"/>
    </row>
    <row r="22" spans="2:58" ht="20.25" customHeight="1" x14ac:dyDescent="0.5">
      <c r="B22" s="518">
        <v>1</v>
      </c>
      <c r="C22" s="389"/>
      <c r="D22" s="390"/>
      <c r="E22" s="391"/>
      <c r="F22" s="84"/>
      <c r="G22" s="392"/>
      <c r="H22" s="394"/>
      <c r="I22" s="395"/>
      <c r="J22" s="395"/>
      <c r="K22" s="396"/>
      <c r="L22" s="359"/>
      <c r="M22" s="360"/>
      <c r="N22" s="360"/>
      <c r="O22" s="361"/>
      <c r="P22" s="519" t="s">
        <v>44</v>
      </c>
      <c r="Q22" s="520"/>
      <c r="R22" s="521"/>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54"/>
      <c r="AY22" s="555"/>
      <c r="AZ22" s="556"/>
      <c r="BA22" s="557"/>
      <c r="BB22" s="274"/>
      <c r="BC22" s="275"/>
      <c r="BD22" s="275"/>
      <c r="BE22" s="275"/>
      <c r="BF22" s="276"/>
    </row>
    <row r="23" spans="2:58" ht="20.25" customHeight="1" x14ac:dyDescent="0.5">
      <c r="B23" s="483"/>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5">
      <c r="B24" s="483"/>
      <c r="C24" s="381"/>
      <c r="D24" s="382"/>
      <c r="E24" s="383"/>
      <c r="F24" s="86">
        <f>C22</f>
        <v>0</v>
      </c>
      <c r="G24" s="393"/>
      <c r="H24" s="397"/>
      <c r="I24" s="398"/>
      <c r="J24" s="398"/>
      <c r="K24" s="399"/>
      <c r="L24" s="362"/>
      <c r="M24" s="363"/>
      <c r="N24" s="363"/>
      <c r="O24" s="364"/>
      <c r="P24" s="480" t="s">
        <v>45</v>
      </c>
      <c r="Q24" s="481"/>
      <c r="R24" s="482"/>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5">
      <c r="B25" s="483">
        <f>B22+1</f>
        <v>2</v>
      </c>
      <c r="C25" s="375"/>
      <c r="D25" s="376"/>
      <c r="E25" s="377"/>
      <c r="F25" s="87"/>
      <c r="G25" s="403"/>
      <c r="H25" s="405"/>
      <c r="I25" s="398"/>
      <c r="J25" s="398"/>
      <c r="K25" s="399"/>
      <c r="L25" s="406"/>
      <c r="M25" s="407"/>
      <c r="N25" s="407"/>
      <c r="O25" s="408"/>
      <c r="P25" s="485" t="s">
        <v>44</v>
      </c>
      <c r="Q25" s="486"/>
      <c r="R25" s="487"/>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462"/>
      <c r="AY25" s="463"/>
      <c r="AZ25" s="464"/>
      <c r="BA25" s="465"/>
      <c r="BB25" s="400"/>
      <c r="BC25" s="401"/>
      <c r="BD25" s="401"/>
      <c r="BE25" s="401"/>
      <c r="BF25" s="402"/>
    </row>
    <row r="26" spans="2:58" ht="20.25" customHeight="1" x14ac:dyDescent="0.5">
      <c r="B26" s="483"/>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5">
      <c r="B27" s="483"/>
      <c r="C27" s="381"/>
      <c r="D27" s="382"/>
      <c r="E27" s="383"/>
      <c r="F27" s="85">
        <f>C25</f>
        <v>0</v>
      </c>
      <c r="G27" s="404"/>
      <c r="H27" s="397"/>
      <c r="I27" s="398"/>
      <c r="J27" s="398"/>
      <c r="K27" s="399"/>
      <c r="L27" s="409"/>
      <c r="M27" s="410"/>
      <c r="N27" s="410"/>
      <c r="O27" s="411"/>
      <c r="P27" s="480" t="s">
        <v>45</v>
      </c>
      <c r="Q27" s="481"/>
      <c r="R27" s="482"/>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5">
      <c r="B28" s="483">
        <f>B25+1</f>
        <v>3</v>
      </c>
      <c r="C28" s="375"/>
      <c r="D28" s="376"/>
      <c r="E28" s="377"/>
      <c r="F28" s="87"/>
      <c r="G28" s="403"/>
      <c r="H28" s="405"/>
      <c r="I28" s="398"/>
      <c r="J28" s="398"/>
      <c r="K28" s="399"/>
      <c r="L28" s="406"/>
      <c r="M28" s="407"/>
      <c r="N28" s="407"/>
      <c r="O28" s="408"/>
      <c r="P28" s="485" t="s">
        <v>44</v>
      </c>
      <c r="Q28" s="486"/>
      <c r="R28" s="487"/>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462"/>
      <c r="AY28" s="463"/>
      <c r="AZ28" s="464"/>
      <c r="BA28" s="465"/>
      <c r="BB28" s="400"/>
      <c r="BC28" s="401"/>
      <c r="BD28" s="401"/>
      <c r="BE28" s="401"/>
      <c r="BF28" s="402"/>
    </row>
    <row r="29" spans="2:58" ht="20.25" customHeight="1" x14ac:dyDescent="0.5">
      <c r="B29" s="483"/>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5">
      <c r="B30" s="483"/>
      <c r="C30" s="381"/>
      <c r="D30" s="382"/>
      <c r="E30" s="383"/>
      <c r="F30" s="85">
        <f>C28</f>
        <v>0</v>
      </c>
      <c r="G30" s="404"/>
      <c r="H30" s="397"/>
      <c r="I30" s="398"/>
      <c r="J30" s="398"/>
      <c r="K30" s="399"/>
      <c r="L30" s="409"/>
      <c r="M30" s="410"/>
      <c r="N30" s="410"/>
      <c r="O30" s="411"/>
      <c r="P30" s="480" t="s">
        <v>45</v>
      </c>
      <c r="Q30" s="481"/>
      <c r="R30" s="482"/>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5">
      <c r="B31" s="483">
        <f>B28+1</f>
        <v>4</v>
      </c>
      <c r="C31" s="375"/>
      <c r="D31" s="376"/>
      <c r="E31" s="377"/>
      <c r="F31" s="87"/>
      <c r="G31" s="403"/>
      <c r="H31" s="405"/>
      <c r="I31" s="398"/>
      <c r="J31" s="398"/>
      <c r="K31" s="399"/>
      <c r="L31" s="406"/>
      <c r="M31" s="407"/>
      <c r="N31" s="407"/>
      <c r="O31" s="408"/>
      <c r="P31" s="485" t="s">
        <v>44</v>
      </c>
      <c r="Q31" s="486"/>
      <c r="R31" s="487"/>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462"/>
      <c r="AY31" s="463"/>
      <c r="AZ31" s="464"/>
      <c r="BA31" s="465"/>
      <c r="BB31" s="400"/>
      <c r="BC31" s="401"/>
      <c r="BD31" s="401"/>
      <c r="BE31" s="401"/>
      <c r="BF31" s="402"/>
    </row>
    <row r="32" spans="2:58" ht="20.25" customHeight="1" x14ac:dyDescent="0.5">
      <c r="B32" s="483"/>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5">
      <c r="B33" s="483"/>
      <c r="C33" s="381"/>
      <c r="D33" s="382"/>
      <c r="E33" s="383"/>
      <c r="F33" s="85">
        <f>C31</f>
        <v>0</v>
      </c>
      <c r="G33" s="404"/>
      <c r="H33" s="397"/>
      <c r="I33" s="398"/>
      <c r="J33" s="398"/>
      <c r="K33" s="399"/>
      <c r="L33" s="409"/>
      <c r="M33" s="410"/>
      <c r="N33" s="410"/>
      <c r="O33" s="411"/>
      <c r="P33" s="480" t="s">
        <v>45</v>
      </c>
      <c r="Q33" s="481"/>
      <c r="R33" s="482"/>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5">
      <c r="B34" s="483">
        <f>B31+1</f>
        <v>5</v>
      </c>
      <c r="C34" s="375"/>
      <c r="D34" s="376"/>
      <c r="E34" s="377"/>
      <c r="F34" s="87"/>
      <c r="G34" s="403"/>
      <c r="H34" s="405"/>
      <c r="I34" s="398"/>
      <c r="J34" s="398"/>
      <c r="K34" s="399"/>
      <c r="L34" s="406"/>
      <c r="M34" s="407"/>
      <c r="N34" s="407"/>
      <c r="O34" s="408"/>
      <c r="P34" s="485" t="s">
        <v>44</v>
      </c>
      <c r="Q34" s="486"/>
      <c r="R34" s="487"/>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462"/>
      <c r="AY34" s="463"/>
      <c r="AZ34" s="464"/>
      <c r="BA34" s="465"/>
      <c r="BB34" s="400"/>
      <c r="BC34" s="401"/>
      <c r="BD34" s="401"/>
      <c r="BE34" s="401"/>
      <c r="BF34" s="402"/>
    </row>
    <row r="35" spans="2:58" ht="20.25" customHeight="1" x14ac:dyDescent="0.5">
      <c r="B35" s="483"/>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5">
      <c r="B36" s="483"/>
      <c r="C36" s="381"/>
      <c r="D36" s="382"/>
      <c r="E36" s="383"/>
      <c r="F36" s="85">
        <f>C34</f>
        <v>0</v>
      </c>
      <c r="G36" s="404"/>
      <c r="H36" s="397"/>
      <c r="I36" s="398"/>
      <c r="J36" s="398"/>
      <c r="K36" s="399"/>
      <c r="L36" s="409"/>
      <c r="M36" s="410"/>
      <c r="N36" s="410"/>
      <c r="O36" s="411"/>
      <c r="P36" s="480" t="s">
        <v>45</v>
      </c>
      <c r="Q36" s="481"/>
      <c r="R36" s="482"/>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5">
      <c r="B37" s="483">
        <f>B34+1</f>
        <v>6</v>
      </c>
      <c r="C37" s="375"/>
      <c r="D37" s="376"/>
      <c r="E37" s="377"/>
      <c r="F37" s="87"/>
      <c r="G37" s="403"/>
      <c r="H37" s="405"/>
      <c r="I37" s="398"/>
      <c r="J37" s="398"/>
      <c r="K37" s="399"/>
      <c r="L37" s="406"/>
      <c r="M37" s="407"/>
      <c r="N37" s="407"/>
      <c r="O37" s="408"/>
      <c r="P37" s="485" t="s">
        <v>44</v>
      </c>
      <c r="Q37" s="486"/>
      <c r="R37" s="487"/>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462"/>
      <c r="AY37" s="463"/>
      <c r="AZ37" s="464"/>
      <c r="BA37" s="465"/>
      <c r="BB37" s="400"/>
      <c r="BC37" s="401"/>
      <c r="BD37" s="401"/>
      <c r="BE37" s="401"/>
      <c r="BF37" s="402"/>
    </row>
    <row r="38" spans="2:58" ht="20.25" customHeight="1" x14ac:dyDescent="0.5">
      <c r="B38" s="483"/>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5">
      <c r="B39" s="483"/>
      <c r="C39" s="381"/>
      <c r="D39" s="382"/>
      <c r="E39" s="383"/>
      <c r="F39" s="85">
        <f>C37</f>
        <v>0</v>
      </c>
      <c r="G39" s="404"/>
      <c r="H39" s="397"/>
      <c r="I39" s="398"/>
      <c r="J39" s="398"/>
      <c r="K39" s="399"/>
      <c r="L39" s="409"/>
      <c r="M39" s="410"/>
      <c r="N39" s="410"/>
      <c r="O39" s="411"/>
      <c r="P39" s="480" t="s">
        <v>45</v>
      </c>
      <c r="Q39" s="481"/>
      <c r="R39" s="482"/>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5">
      <c r="B40" s="483">
        <f>B37+1</f>
        <v>7</v>
      </c>
      <c r="C40" s="375"/>
      <c r="D40" s="376"/>
      <c r="E40" s="377"/>
      <c r="F40" s="87"/>
      <c r="G40" s="403"/>
      <c r="H40" s="405"/>
      <c r="I40" s="398"/>
      <c r="J40" s="398"/>
      <c r="K40" s="399"/>
      <c r="L40" s="406"/>
      <c r="M40" s="407"/>
      <c r="N40" s="407"/>
      <c r="O40" s="408"/>
      <c r="P40" s="485" t="s">
        <v>44</v>
      </c>
      <c r="Q40" s="486"/>
      <c r="R40" s="487"/>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462"/>
      <c r="AY40" s="463"/>
      <c r="AZ40" s="464"/>
      <c r="BA40" s="465"/>
      <c r="BB40" s="400"/>
      <c r="BC40" s="401"/>
      <c r="BD40" s="401"/>
      <c r="BE40" s="401"/>
      <c r="BF40" s="402"/>
    </row>
    <row r="41" spans="2:58" ht="20.25" customHeight="1" x14ac:dyDescent="0.5">
      <c r="B41" s="483"/>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5">
      <c r="B42" s="483"/>
      <c r="C42" s="381"/>
      <c r="D42" s="382"/>
      <c r="E42" s="383"/>
      <c r="F42" s="85">
        <f>C40</f>
        <v>0</v>
      </c>
      <c r="G42" s="404"/>
      <c r="H42" s="397"/>
      <c r="I42" s="398"/>
      <c r="J42" s="398"/>
      <c r="K42" s="399"/>
      <c r="L42" s="409"/>
      <c r="M42" s="410"/>
      <c r="N42" s="410"/>
      <c r="O42" s="411"/>
      <c r="P42" s="480" t="s">
        <v>45</v>
      </c>
      <c r="Q42" s="481"/>
      <c r="R42" s="482"/>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5">
      <c r="B43" s="483">
        <f>B40+1</f>
        <v>8</v>
      </c>
      <c r="C43" s="375"/>
      <c r="D43" s="376"/>
      <c r="E43" s="377"/>
      <c r="F43" s="87"/>
      <c r="G43" s="403"/>
      <c r="H43" s="405"/>
      <c r="I43" s="398"/>
      <c r="J43" s="398"/>
      <c r="K43" s="399"/>
      <c r="L43" s="406"/>
      <c r="M43" s="407"/>
      <c r="N43" s="407"/>
      <c r="O43" s="408"/>
      <c r="P43" s="485" t="s">
        <v>44</v>
      </c>
      <c r="Q43" s="486"/>
      <c r="R43" s="487"/>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462"/>
      <c r="AY43" s="463"/>
      <c r="AZ43" s="464"/>
      <c r="BA43" s="465"/>
      <c r="BB43" s="400"/>
      <c r="BC43" s="401"/>
      <c r="BD43" s="401"/>
      <c r="BE43" s="401"/>
      <c r="BF43" s="402"/>
    </row>
    <row r="44" spans="2:58" ht="20.25" customHeight="1" x14ac:dyDescent="0.5">
      <c r="B44" s="483"/>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5">
      <c r="B45" s="483"/>
      <c r="C45" s="381"/>
      <c r="D45" s="382"/>
      <c r="E45" s="383"/>
      <c r="F45" s="85">
        <f>C43</f>
        <v>0</v>
      </c>
      <c r="G45" s="404"/>
      <c r="H45" s="397"/>
      <c r="I45" s="398"/>
      <c r="J45" s="398"/>
      <c r="K45" s="399"/>
      <c r="L45" s="409"/>
      <c r="M45" s="410"/>
      <c r="N45" s="410"/>
      <c r="O45" s="411"/>
      <c r="P45" s="480" t="s">
        <v>45</v>
      </c>
      <c r="Q45" s="481"/>
      <c r="R45" s="482"/>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5">
      <c r="B46" s="483">
        <f>B43+1</f>
        <v>9</v>
      </c>
      <c r="C46" s="375"/>
      <c r="D46" s="376"/>
      <c r="E46" s="377"/>
      <c r="F46" s="87"/>
      <c r="G46" s="403"/>
      <c r="H46" s="405"/>
      <c r="I46" s="398"/>
      <c r="J46" s="398"/>
      <c r="K46" s="399"/>
      <c r="L46" s="406"/>
      <c r="M46" s="407"/>
      <c r="N46" s="407"/>
      <c r="O46" s="408"/>
      <c r="P46" s="485" t="s">
        <v>44</v>
      </c>
      <c r="Q46" s="486"/>
      <c r="R46" s="487"/>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462"/>
      <c r="AY46" s="463"/>
      <c r="AZ46" s="464"/>
      <c r="BA46" s="465"/>
      <c r="BB46" s="400"/>
      <c r="BC46" s="401"/>
      <c r="BD46" s="401"/>
      <c r="BE46" s="401"/>
      <c r="BF46" s="402"/>
    </row>
    <row r="47" spans="2:58" ht="20.25" customHeight="1" x14ac:dyDescent="0.5">
      <c r="B47" s="483"/>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5">
      <c r="B48" s="483"/>
      <c r="C48" s="381"/>
      <c r="D48" s="382"/>
      <c r="E48" s="383"/>
      <c r="F48" s="85">
        <f>C46</f>
        <v>0</v>
      </c>
      <c r="G48" s="404"/>
      <c r="H48" s="397"/>
      <c r="I48" s="398"/>
      <c r="J48" s="398"/>
      <c r="K48" s="399"/>
      <c r="L48" s="409"/>
      <c r="M48" s="410"/>
      <c r="N48" s="410"/>
      <c r="O48" s="411"/>
      <c r="P48" s="480" t="s">
        <v>45</v>
      </c>
      <c r="Q48" s="481"/>
      <c r="R48" s="482"/>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5">
      <c r="B49" s="483">
        <f>B46+1</f>
        <v>10</v>
      </c>
      <c r="C49" s="375"/>
      <c r="D49" s="376"/>
      <c r="E49" s="377"/>
      <c r="F49" s="87"/>
      <c r="G49" s="403"/>
      <c r="H49" s="405"/>
      <c r="I49" s="398"/>
      <c r="J49" s="398"/>
      <c r="K49" s="399"/>
      <c r="L49" s="406"/>
      <c r="M49" s="407"/>
      <c r="N49" s="407"/>
      <c r="O49" s="408"/>
      <c r="P49" s="485" t="s">
        <v>44</v>
      </c>
      <c r="Q49" s="486"/>
      <c r="R49" s="487"/>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462"/>
      <c r="AY49" s="463"/>
      <c r="AZ49" s="464"/>
      <c r="BA49" s="465"/>
      <c r="BB49" s="400"/>
      <c r="BC49" s="401"/>
      <c r="BD49" s="401"/>
      <c r="BE49" s="401"/>
      <c r="BF49" s="402"/>
    </row>
    <row r="50" spans="2:58" ht="20.25" customHeight="1" x14ac:dyDescent="0.5">
      <c r="B50" s="483"/>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5">
      <c r="B51" s="483"/>
      <c r="C51" s="381"/>
      <c r="D51" s="382"/>
      <c r="E51" s="383"/>
      <c r="F51" s="85">
        <f>C49</f>
        <v>0</v>
      </c>
      <c r="G51" s="404"/>
      <c r="H51" s="397"/>
      <c r="I51" s="398"/>
      <c r="J51" s="398"/>
      <c r="K51" s="399"/>
      <c r="L51" s="409"/>
      <c r="M51" s="410"/>
      <c r="N51" s="410"/>
      <c r="O51" s="411"/>
      <c r="P51" s="480" t="s">
        <v>45</v>
      </c>
      <c r="Q51" s="481"/>
      <c r="R51" s="482"/>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5">
      <c r="B52" s="483">
        <f>B49+1</f>
        <v>11</v>
      </c>
      <c r="C52" s="375"/>
      <c r="D52" s="376"/>
      <c r="E52" s="377"/>
      <c r="F52" s="87"/>
      <c r="G52" s="403"/>
      <c r="H52" s="405"/>
      <c r="I52" s="398"/>
      <c r="J52" s="398"/>
      <c r="K52" s="399"/>
      <c r="L52" s="406"/>
      <c r="M52" s="407"/>
      <c r="N52" s="407"/>
      <c r="O52" s="408"/>
      <c r="P52" s="485" t="s">
        <v>44</v>
      </c>
      <c r="Q52" s="486"/>
      <c r="R52" s="487"/>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462"/>
      <c r="AY52" s="463"/>
      <c r="AZ52" s="464"/>
      <c r="BA52" s="465"/>
      <c r="BB52" s="400"/>
      <c r="BC52" s="401"/>
      <c r="BD52" s="401"/>
      <c r="BE52" s="401"/>
      <c r="BF52" s="402"/>
    </row>
    <row r="53" spans="2:58" ht="20.25" customHeight="1" x14ac:dyDescent="0.5">
      <c r="B53" s="483"/>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5">
      <c r="B54" s="483"/>
      <c r="C54" s="381"/>
      <c r="D54" s="382"/>
      <c r="E54" s="383"/>
      <c r="F54" s="85">
        <f>C52</f>
        <v>0</v>
      </c>
      <c r="G54" s="404"/>
      <c r="H54" s="397"/>
      <c r="I54" s="398"/>
      <c r="J54" s="398"/>
      <c r="K54" s="399"/>
      <c r="L54" s="409"/>
      <c r="M54" s="410"/>
      <c r="N54" s="410"/>
      <c r="O54" s="411"/>
      <c r="P54" s="480" t="s">
        <v>45</v>
      </c>
      <c r="Q54" s="481"/>
      <c r="R54" s="482"/>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5">
      <c r="B55" s="483">
        <f>B52+1</f>
        <v>12</v>
      </c>
      <c r="C55" s="375"/>
      <c r="D55" s="376"/>
      <c r="E55" s="377"/>
      <c r="F55" s="87"/>
      <c r="G55" s="403"/>
      <c r="H55" s="405"/>
      <c r="I55" s="398"/>
      <c r="J55" s="398"/>
      <c r="K55" s="399"/>
      <c r="L55" s="406"/>
      <c r="M55" s="407"/>
      <c r="N55" s="407"/>
      <c r="O55" s="408"/>
      <c r="P55" s="485" t="s">
        <v>44</v>
      </c>
      <c r="Q55" s="486"/>
      <c r="R55" s="487"/>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462"/>
      <c r="AY55" s="463"/>
      <c r="AZ55" s="464"/>
      <c r="BA55" s="465"/>
      <c r="BB55" s="415"/>
      <c r="BC55" s="407"/>
      <c r="BD55" s="407"/>
      <c r="BE55" s="407"/>
      <c r="BF55" s="408"/>
    </row>
    <row r="56" spans="2:58" ht="20.25" customHeight="1" x14ac:dyDescent="0.5">
      <c r="B56" s="483"/>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5">
      <c r="B57" s="483"/>
      <c r="C57" s="381"/>
      <c r="D57" s="382"/>
      <c r="E57" s="383"/>
      <c r="F57" s="85">
        <f>C55</f>
        <v>0</v>
      </c>
      <c r="G57" s="404"/>
      <c r="H57" s="397"/>
      <c r="I57" s="398"/>
      <c r="J57" s="398"/>
      <c r="K57" s="399"/>
      <c r="L57" s="409"/>
      <c r="M57" s="410"/>
      <c r="N57" s="410"/>
      <c r="O57" s="411"/>
      <c r="P57" s="480" t="s">
        <v>45</v>
      </c>
      <c r="Q57" s="481"/>
      <c r="R57" s="482"/>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5">
      <c r="B58" s="483">
        <f>B55+1</f>
        <v>13</v>
      </c>
      <c r="C58" s="375"/>
      <c r="D58" s="376"/>
      <c r="E58" s="377"/>
      <c r="F58" s="87"/>
      <c r="G58" s="403"/>
      <c r="H58" s="405"/>
      <c r="I58" s="398"/>
      <c r="J58" s="398"/>
      <c r="K58" s="399"/>
      <c r="L58" s="406"/>
      <c r="M58" s="407"/>
      <c r="N58" s="407"/>
      <c r="O58" s="408"/>
      <c r="P58" s="485" t="s">
        <v>44</v>
      </c>
      <c r="Q58" s="486"/>
      <c r="R58" s="487"/>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462"/>
      <c r="AY58" s="463"/>
      <c r="AZ58" s="464"/>
      <c r="BA58" s="465"/>
      <c r="BB58" s="415"/>
      <c r="BC58" s="407"/>
      <c r="BD58" s="407"/>
      <c r="BE58" s="407"/>
      <c r="BF58" s="408"/>
    </row>
    <row r="59" spans="2:58" ht="20.25" customHeight="1" x14ac:dyDescent="0.5">
      <c r="B59" s="483"/>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5000000000000004">
      <c r="B60" s="484"/>
      <c r="C60" s="381"/>
      <c r="D60" s="382"/>
      <c r="E60" s="383"/>
      <c r="F60" s="88">
        <f>C58</f>
        <v>0</v>
      </c>
      <c r="G60" s="425"/>
      <c r="H60" s="426"/>
      <c r="I60" s="427"/>
      <c r="J60" s="427"/>
      <c r="K60" s="428"/>
      <c r="L60" s="429"/>
      <c r="M60" s="419"/>
      <c r="N60" s="419"/>
      <c r="O60" s="420"/>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5.95" customHeight="1" thickBot="1" x14ac:dyDescent="0.55000000000000004">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5">
      <c r="B62" s="246"/>
      <c r="C62" s="247"/>
      <c r="D62" s="247"/>
      <c r="E62" s="247"/>
      <c r="F62" s="185"/>
      <c r="G62" s="452" t="s">
        <v>169</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5">
      <c r="B67" s="248"/>
      <c r="C67" s="199"/>
      <c r="D67" s="199"/>
      <c r="E67" s="199"/>
      <c r="F67" s="186"/>
      <c r="G67" s="454"/>
      <c r="H67" s="454"/>
      <c r="I67" s="454"/>
      <c r="J67" s="454"/>
      <c r="K67" s="455"/>
      <c r="L67" s="258"/>
      <c r="M67" s="432" t="s">
        <v>141</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
      <c r="B68" s="249"/>
      <c r="C68" s="250"/>
      <c r="D68" s="250"/>
      <c r="E68" s="250"/>
      <c r="F68" s="186"/>
      <c r="G68" s="456"/>
      <c r="H68" s="456"/>
      <c r="I68" s="456"/>
      <c r="J68" s="456"/>
      <c r="K68" s="457"/>
      <c r="L68" s="259"/>
      <c r="M68" s="434" t="s">
        <v>142</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5000000000000004">
      <c r="B69" s="187"/>
      <c r="C69" s="188"/>
      <c r="D69" s="188"/>
      <c r="E69" s="188"/>
      <c r="F69" s="188"/>
      <c r="G69" s="430" t="s">
        <v>170</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6" customHeight="1" x14ac:dyDescent="0.5">
      <c r="C70" s="24"/>
      <c r="D70" s="24"/>
      <c r="E70" s="24"/>
      <c r="F70" s="24"/>
      <c r="G70" s="32"/>
      <c r="H70" s="33"/>
      <c r="AF70" s="9"/>
    </row>
    <row r="71" spans="1:73" ht="11.5" customHeight="1" x14ac:dyDescent="0.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5">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9">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C1" sqref="C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185</v>
      </c>
      <c r="D1" s="11"/>
      <c r="E1" s="11"/>
      <c r="F1" s="11"/>
      <c r="G1" s="11"/>
      <c r="H1" s="5" t="s">
        <v>0</v>
      </c>
      <c r="J1" s="5"/>
      <c r="L1" s="11"/>
      <c r="M1" s="11"/>
      <c r="N1" s="11"/>
      <c r="O1" s="11"/>
      <c r="P1" s="11"/>
      <c r="Q1" s="11"/>
      <c r="R1" s="11"/>
      <c r="AM1" s="8"/>
      <c r="AN1" s="7"/>
      <c r="AO1" s="7" t="s">
        <v>61</v>
      </c>
      <c r="AP1" s="295" t="s">
        <v>134</v>
      </c>
      <c r="AQ1" s="296"/>
      <c r="AR1" s="296"/>
      <c r="AS1" s="296"/>
      <c r="AT1" s="296"/>
      <c r="AU1" s="296"/>
      <c r="AV1" s="296"/>
      <c r="AW1" s="296"/>
      <c r="AX1" s="296"/>
      <c r="AY1" s="296"/>
      <c r="AZ1" s="296"/>
      <c r="BA1" s="296"/>
      <c r="BB1" s="296"/>
      <c r="BC1" s="296"/>
      <c r="BD1" s="296"/>
      <c r="BE1" s="296"/>
      <c r="BF1" s="7" t="s">
        <v>20</v>
      </c>
    </row>
    <row r="2" spans="2:64" s="12" customFormat="1" ht="20.25" customHeight="1" x14ac:dyDescent="0.5">
      <c r="C2" s="11"/>
      <c r="D2" s="11"/>
      <c r="E2" s="11"/>
      <c r="F2" s="11"/>
      <c r="G2" s="11"/>
      <c r="J2" s="5"/>
      <c r="L2" s="11"/>
      <c r="M2" s="11"/>
      <c r="N2" s="11"/>
      <c r="O2" s="11"/>
      <c r="P2" s="11"/>
      <c r="Q2" s="11"/>
      <c r="R2" s="11"/>
      <c r="Y2" s="92" t="s">
        <v>57</v>
      </c>
      <c r="Z2" s="297">
        <v>4</v>
      </c>
      <c r="AA2" s="297"/>
      <c r="AB2" s="92" t="s">
        <v>58</v>
      </c>
      <c r="AC2" s="549">
        <f>IF(Z2=0,"",YEAR(DATE(2018+Z2,1,1)))</f>
        <v>2022</v>
      </c>
      <c r="AD2" s="549"/>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89</v>
      </c>
      <c r="BB3" s="299" t="s">
        <v>186</v>
      </c>
      <c r="BC3" s="300"/>
      <c r="BD3" s="300"/>
      <c r="BE3" s="301"/>
      <c r="BF3" s="7"/>
    </row>
    <row r="4" spans="2:64" s="6" customFormat="1" ht="18.850000000000001"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121</v>
      </c>
      <c r="BB4" s="299" t="s">
        <v>122</v>
      </c>
      <c r="BC4" s="300"/>
      <c r="BD4" s="300"/>
      <c r="BE4" s="301"/>
      <c r="BF4" s="45"/>
    </row>
    <row r="5" spans="2:64" s="6" customFormat="1" ht="6.8"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157</v>
      </c>
      <c r="AM6" s="114"/>
      <c r="AN6" s="114"/>
      <c r="AO6" s="114"/>
      <c r="AP6" s="114"/>
      <c r="AQ6" s="114"/>
      <c r="AR6" s="114"/>
      <c r="AS6" s="114"/>
      <c r="AT6" s="141"/>
      <c r="AU6" s="141"/>
      <c r="AV6" s="147"/>
      <c r="AW6" s="114"/>
      <c r="AX6" s="302">
        <v>40</v>
      </c>
      <c r="AY6" s="304"/>
      <c r="AZ6" s="147" t="s">
        <v>158</v>
      </c>
      <c r="BA6" s="114"/>
      <c r="BB6" s="302">
        <v>160</v>
      </c>
      <c r="BC6" s="304"/>
      <c r="BD6" s="147" t="s">
        <v>159</v>
      </c>
      <c r="BE6" s="114"/>
      <c r="BF6" s="45"/>
    </row>
    <row r="7" spans="2:64" s="6" customFormat="1" ht="6.8"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0">
        <f>DAY(EOMONTH(DATE(AC2,AG2,1),0))</f>
        <v>30</v>
      </c>
      <c r="BC8" s="551"/>
      <c r="BD8" s="12" t="s">
        <v>49</v>
      </c>
      <c r="BE8" s="12"/>
      <c r="BF8" s="12"/>
      <c r="BJ8" s="7"/>
      <c r="BK8" s="7"/>
      <c r="BL8" s="7"/>
    </row>
    <row r="9" spans="2:64" s="6"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160</v>
      </c>
      <c r="BA10" s="37"/>
      <c r="BB10" s="302">
        <v>1</v>
      </c>
      <c r="BC10" s="303"/>
      <c r="BD10" s="304"/>
      <c r="BE10" s="18" t="s">
        <v>21</v>
      </c>
      <c r="BF10" s="12"/>
      <c r="BJ10" s="7"/>
      <c r="BK10" s="7"/>
      <c r="BL10" s="7"/>
    </row>
    <row r="11" spans="2:64" s="6"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161</v>
      </c>
      <c r="AU14" s="260"/>
      <c r="AV14" s="261"/>
      <c r="AW14" s="262"/>
      <c r="AX14" s="36" t="s">
        <v>2</v>
      </c>
      <c r="AY14" s="260"/>
      <c r="AZ14" s="261"/>
      <c r="BA14" s="262"/>
      <c r="BB14" s="35" t="s">
        <v>23</v>
      </c>
      <c r="BC14" s="552">
        <f>(AY14-AU14)*24</f>
        <v>0</v>
      </c>
      <c r="BD14" s="553"/>
      <c r="BE14" s="34" t="s">
        <v>24</v>
      </c>
      <c r="BF14" s="36"/>
      <c r="BJ14" s="7"/>
      <c r="BK14" s="7"/>
      <c r="BL14" s="7"/>
    </row>
    <row r="15" spans="2:64" s="6" customFormat="1" ht="6.8"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
      <c r="B17" s="488" t="s">
        <v>85</v>
      </c>
      <c r="C17" s="491" t="s">
        <v>162</v>
      </c>
      <c r="D17" s="492"/>
      <c r="E17" s="493"/>
      <c r="F17" s="107"/>
      <c r="G17" s="500" t="s">
        <v>163</v>
      </c>
      <c r="H17" s="503" t="s">
        <v>164</v>
      </c>
      <c r="I17" s="492"/>
      <c r="J17" s="492"/>
      <c r="K17" s="493"/>
      <c r="L17" s="503" t="s">
        <v>165</v>
      </c>
      <c r="M17" s="492"/>
      <c r="N17" s="492"/>
      <c r="O17" s="506"/>
      <c r="P17" s="509"/>
      <c r="Q17" s="510"/>
      <c r="R17" s="511"/>
      <c r="S17" s="338" t="s">
        <v>166</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37" t="str">
        <f>IF(BB3="４週","(11) 1～4週目の勤務時間数合計","(11) 1か月の勤務時間数   合計")</f>
        <v>(11) 1か月の勤務時間数   合計</v>
      </c>
      <c r="AY17" s="538"/>
      <c r="AZ17" s="543" t="s">
        <v>167</v>
      </c>
      <c r="BA17" s="544"/>
      <c r="BB17" s="522" t="s">
        <v>168</v>
      </c>
      <c r="BC17" s="523"/>
      <c r="BD17" s="523"/>
      <c r="BE17" s="523"/>
      <c r="BF17" s="524"/>
    </row>
    <row r="18" spans="2:58" ht="20.25" customHeight="1" x14ac:dyDescent="0.5">
      <c r="B18" s="489"/>
      <c r="C18" s="494"/>
      <c r="D18" s="495"/>
      <c r="E18" s="496"/>
      <c r="F18" s="108"/>
      <c r="G18" s="501"/>
      <c r="H18" s="504"/>
      <c r="I18" s="495"/>
      <c r="J18" s="495"/>
      <c r="K18" s="496"/>
      <c r="L18" s="504"/>
      <c r="M18" s="495"/>
      <c r="N18" s="495"/>
      <c r="O18" s="507"/>
      <c r="P18" s="512"/>
      <c r="Q18" s="513"/>
      <c r="R18" s="514"/>
      <c r="S18" s="531" t="s">
        <v>15</v>
      </c>
      <c r="T18" s="532"/>
      <c r="U18" s="532"/>
      <c r="V18" s="532"/>
      <c r="W18" s="532"/>
      <c r="X18" s="532"/>
      <c r="Y18" s="533"/>
      <c r="Z18" s="531" t="s">
        <v>16</v>
      </c>
      <c r="AA18" s="532"/>
      <c r="AB18" s="532"/>
      <c r="AC18" s="532"/>
      <c r="AD18" s="532"/>
      <c r="AE18" s="532"/>
      <c r="AF18" s="533"/>
      <c r="AG18" s="531" t="s">
        <v>17</v>
      </c>
      <c r="AH18" s="532"/>
      <c r="AI18" s="532"/>
      <c r="AJ18" s="532"/>
      <c r="AK18" s="532"/>
      <c r="AL18" s="532"/>
      <c r="AM18" s="533"/>
      <c r="AN18" s="531" t="s">
        <v>18</v>
      </c>
      <c r="AO18" s="532"/>
      <c r="AP18" s="532"/>
      <c r="AQ18" s="532"/>
      <c r="AR18" s="532"/>
      <c r="AS18" s="532"/>
      <c r="AT18" s="533"/>
      <c r="AU18" s="534" t="s">
        <v>19</v>
      </c>
      <c r="AV18" s="535"/>
      <c r="AW18" s="536"/>
      <c r="AX18" s="539"/>
      <c r="AY18" s="540"/>
      <c r="AZ18" s="545"/>
      <c r="BA18" s="546"/>
      <c r="BB18" s="525"/>
      <c r="BC18" s="526"/>
      <c r="BD18" s="526"/>
      <c r="BE18" s="526"/>
      <c r="BF18" s="527"/>
    </row>
    <row r="19" spans="2:58" ht="20.25" customHeight="1" x14ac:dyDescent="0.5">
      <c r="B19" s="489"/>
      <c r="C19" s="494"/>
      <c r="D19" s="495"/>
      <c r="E19" s="496"/>
      <c r="F19" s="108"/>
      <c r="G19" s="501"/>
      <c r="H19" s="504"/>
      <c r="I19" s="495"/>
      <c r="J19" s="495"/>
      <c r="K19" s="496"/>
      <c r="L19" s="504"/>
      <c r="M19" s="495"/>
      <c r="N19" s="495"/>
      <c r="O19" s="507"/>
      <c r="P19" s="512"/>
      <c r="Q19" s="513"/>
      <c r="R19" s="514"/>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539"/>
      <c r="AY19" s="540"/>
      <c r="AZ19" s="545"/>
      <c r="BA19" s="546"/>
      <c r="BB19" s="525"/>
      <c r="BC19" s="526"/>
      <c r="BD19" s="526"/>
      <c r="BE19" s="526"/>
      <c r="BF19" s="527"/>
    </row>
    <row r="20" spans="2:58" ht="20.25" hidden="1" customHeight="1" x14ac:dyDescent="0.5">
      <c r="B20" s="489"/>
      <c r="C20" s="494"/>
      <c r="D20" s="495"/>
      <c r="E20" s="496"/>
      <c r="F20" s="108"/>
      <c r="G20" s="501"/>
      <c r="H20" s="504"/>
      <c r="I20" s="495"/>
      <c r="J20" s="495"/>
      <c r="K20" s="496"/>
      <c r="L20" s="504"/>
      <c r="M20" s="495"/>
      <c r="N20" s="495"/>
      <c r="O20" s="507"/>
      <c r="P20" s="512"/>
      <c r="Q20" s="513"/>
      <c r="R20" s="514"/>
      <c r="S20" s="94">
        <f>WEEKDAY(DATE($AC$2,$AG$2,1))</f>
        <v>6</v>
      </c>
      <c r="T20" s="95">
        <f>WEEKDAY(DATE($AC$2,$AG$2,2))</f>
        <v>7</v>
      </c>
      <c r="U20" s="95">
        <f>WEEKDAY(DATE($AC$2,$AG$2,3))</f>
        <v>1</v>
      </c>
      <c r="V20" s="95">
        <f>WEEKDAY(DATE($AC$2,$AG$2,4))</f>
        <v>2</v>
      </c>
      <c r="W20" s="95">
        <f>WEEKDAY(DATE($AC$2,$AG$2,5))</f>
        <v>3</v>
      </c>
      <c r="X20" s="95">
        <f>WEEKDAY(DATE($AC$2,$AG$2,6))</f>
        <v>4</v>
      </c>
      <c r="Y20" s="96">
        <f>WEEKDAY(DATE($AC$2,$AG$2,7))</f>
        <v>5</v>
      </c>
      <c r="Z20" s="94">
        <f>WEEKDAY(DATE($AC$2,$AG$2,8))</f>
        <v>6</v>
      </c>
      <c r="AA20" s="95">
        <f>WEEKDAY(DATE($AC$2,$AG$2,9))</f>
        <v>7</v>
      </c>
      <c r="AB20" s="95">
        <f>WEEKDAY(DATE($AC$2,$AG$2,10))</f>
        <v>1</v>
      </c>
      <c r="AC20" s="95">
        <f>WEEKDAY(DATE($AC$2,$AG$2,11))</f>
        <v>2</v>
      </c>
      <c r="AD20" s="95">
        <f>WEEKDAY(DATE($AC$2,$AG$2,12))</f>
        <v>3</v>
      </c>
      <c r="AE20" s="95">
        <f>WEEKDAY(DATE($AC$2,$AG$2,13))</f>
        <v>4</v>
      </c>
      <c r="AF20" s="96">
        <f>WEEKDAY(DATE($AC$2,$AG$2,14))</f>
        <v>5</v>
      </c>
      <c r="AG20" s="94">
        <f>WEEKDAY(DATE($AC$2,$AG$2,15))</f>
        <v>6</v>
      </c>
      <c r="AH20" s="95">
        <f>WEEKDAY(DATE($AC$2,$AG$2,16))</f>
        <v>7</v>
      </c>
      <c r="AI20" s="95">
        <f>WEEKDAY(DATE($AC$2,$AG$2,17))</f>
        <v>1</v>
      </c>
      <c r="AJ20" s="95">
        <f>WEEKDAY(DATE($AC$2,$AG$2,18))</f>
        <v>2</v>
      </c>
      <c r="AK20" s="95">
        <f>WEEKDAY(DATE($AC$2,$AG$2,19))</f>
        <v>3</v>
      </c>
      <c r="AL20" s="95">
        <f>WEEKDAY(DATE($AC$2,$AG$2,20))</f>
        <v>4</v>
      </c>
      <c r="AM20" s="96">
        <f>WEEKDAY(DATE($AC$2,$AG$2,21))</f>
        <v>5</v>
      </c>
      <c r="AN20" s="94">
        <f>WEEKDAY(DATE($AC$2,$AG$2,22))</f>
        <v>6</v>
      </c>
      <c r="AO20" s="95">
        <f>WEEKDAY(DATE($AC$2,$AG$2,23))</f>
        <v>7</v>
      </c>
      <c r="AP20" s="95">
        <f>WEEKDAY(DATE($AC$2,$AG$2,24))</f>
        <v>1</v>
      </c>
      <c r="AQ20" s="95">
        <f>WEEKDAY(DATE($AC$2,$AG$2,25))</f>
        <v>2</v>
      </c>
      <c r="AR20" s="95">
        <f>WEEKDAY(DATE($AC$2,$AG$2,26))</f>
        <v>3</v>
      </c>
      <c r="AS20" s="95">
        <f>WEEKDAY(DATE($AC$2,$AG$2,27))</f>
        <v>4</v>
      </c>
      <c r="AT20" s="96">
        <f>WEEKDAY(DATE($AC$2,$AG$2,28))</f>
        <v>5</v>
      </c>
      <c r="AU20" s="94">
        <f>IF(AU19=29,WEEKDAY(DATE($AC$2,$AG$2,29)),0)</f>
        <v>6</v>
      </c>
      <c r="AV20" s="95">
        <f>IF(AV19=30,WEEKDAY(DATE($AC$2,$AG$2,30)),0)</f>
        <v>7</v>
      </c>
      <c r="AW20" s="96">
        <f>IF(AW19=31,WEEKDAY(DATE($AC$2,$AG$2,31)),0)</f>
        <v>0</v>
      </c>
      <c r="AX20" s="539"/>
      <c r="AY20" s="540"/>
      <c r="AZ20" s="545"/>
      <c r="BA20" s="546"/>
      <c r="BB20" s="525"/>
      <c r="BC20" s="526"/>
      <c r="BD20" s="526"/>
      <c r="BE20" s="526"/>
      <c r="BF20" s="527"/>
    </row>
    <row r="21" spans="2:58" ht="22.6" customHeight="1" thickBot="1" x14ac:dyDescent="0.55000000000000004">
      <c r="B21" s="490"/>
      <c r="C21" s="497"/>
      <c r="D21" s="498"/>
      <c r="E21" s="499"/>
      <c r="F21" s="109"/>
      <c r="G21" s="502"/>
      <c r="H21" s="505"/>
      <c r="I21" s="498"/>
      <c r="J21" s="498"/>
      <c r="K21" s="499"/>
      <c r="L21" s="505"/>
      <c r="M21" s="498"/>
      <c r="N21" s="498"/>
      <c r="O21" s="508"/>
      <c r="P21" s="515"/>
      <c r="Q21" s="516"/>
      <c r="R21" s="517"/>
      <c r="S21" s="101" t="str">
        <f>IF(S20=1,"日",IF(S20=2,"月",IF(S20=3,"火",IF(S20=4,"水",IF(S20=5,"木",IF(S20=6,"金","土"))))))</f>
        <v>金</v>
      </c>
      <c r="T21" s="102" t="str">
        <f t="shared" ref="T21:AT21" si="0">IF(T20=1,"日",IF(T20=2,"月",IF(T20=3,"火",IF(T20=4,"水",IF(T20=5,"木",IF(T20=6,"金","土"))))))</f>
        <v>土</v>
      </c>
      <c r="U21" s="102" t="str">
        <f t="shared" si="0"/>
        <v>日</v>
      </c>
      <c r="V21" s="102" t="str">
        <f t="shared" si="0"/>
        <v>月</v>
      </c>
      <c r="W21" s="102" t="str">
        <f t="shared" si="0"/>
        <v>火</v>
      </c>
      <c r="X21" s="102" t="str">
        <f t="shared" si="0"/>
        <v>水</v>
      </c>
      <c r="Y21" s="103" t="str">
        <f t="shared" si="0"/>
        <v>木</v>
      </c>
      <c r="Z21" s="101" t="str">
        <f>IF(Z20=1,"日",IF(Z20=2,"月",IF(Z20=3,"火",IF(Z20=4,"水",IF(Z20=5,"木",IF(Z20=6,"金","土"))))))</f>
        <v>金</v>
      </c>
      <c r="AA21" s="102" t="str">
        <f t="shared" si="0"/>
        <v>土</v>
      </c>
      <c r="AB21" s="102" t="str">
        <f t="shared" si="0"/>
        <v>日</v>
      </c>
      <c r="AC21" s="102" t="str">
        <f t="shared" si="0"/>
        <v>月</v>
      </c>
      <c r="AD21" s="102" t="str">
        <f t="shared" si="0"/>
        <v>火</v>
      </c>
      <c r="AE21" s="102" t="str">
        <f t="shared" si="0"/>
        <v>水</v>
      </c>
      <c r="AF21" s="103" t="str">
        <f t="shared" si="0"/>
        <v>木</v>
      </c>
      <c r="AG21" s="101" t="str">
        <f>IF(AG20=1,"日",IF(AG20=2,"月",IF(AG20=3,"火",IF(AG20=4,"水",IF(AG20=5,"木",IF(AG20=6,"金","土"))))))</f>
        <v>金</v>
      </c>
      <c r="AH21" s="102" t="str">
        <f t="shared" si="0"/>
        <v>土</v>
      </c>
      <c r="AI21" s="102" t="str">
        <f t="shared" si="0"/>
        <v>日</v>
      </c>
      <c r="AJ21" s="102" t="str">
        <f t="shared" si="0"/>
        <v>月</v>
      </c>
      <c r="AK21" s="102" t="str">
        <f t="shared" si="0"/>
        <v>火</v>
      </c>
      <c r="AL21" s="102" t="str">
        <f t="shared" si="0"/>
        <v>水</v>
      </c>
      <c r="AM21" s="103" t="str">
        <f t="shared" si="0"/>
        <v>木</v>
      </c>
      <c r="AN21" s="101" t="str">
        <f>IF(AN20=1,"日",IF(AN20=2,"月",IF(AN20=3,"火",IF(AN20=4,"水",IF(AN20=5,"木",IF(AN20=6,"金","土"))))))</f>
        <v>金</v>
      </c>
      <c r="AO21" s="102" t="str">
        <f t="shared" si="0"/>
        <v>土</v>
      </c>
      <c r="AP21" s="102" t="str">
        <f t="shared" si="0"/>
        <v>日</v>
      </c>
      <c r="AQ21" s="102" t="str">
        <f t="shared" si="0"/>
        <v>月</v>
      </c>
      <c r="AR21" s="102" t="str">
        <f t="shared" si="0"/>
        <v>火</v>
      </c>
      <c r="AS21" s="102" t="str">
        <f t="shared" si="0"/>
        <v>水</v>
      </c>
      <c r="AT21" s="103" t="str">
        <f t="shared" si="0"/>
        <v>木</v>
      </c>
      <c r="AU21" s="102" t="str">
        <f>IF(AU20=1,"日",IF(AU20=2,"月",IF(AU20=3,"火",IF(AU20=4,"水",IF(AU20=5,"木",IF(AU20=6,"金",IF(AU20=0,"","土")))))))</f>
        <v>金</v>
      </c>
      <c r="AV21" s="102" t="str">
        <f>IF(AV20=1,"日",IF(AV20=2,"月",IF(AV20=3,"火",IF(AV20=4,"水",IF(AV20=5,"木",IF(AV20=6,"金",IF(AV20=0,"","土")))))))</f>
        <v>土</v>
      </c>
      <c r="AW21" s="102" t="str">
        <f>IF(AW20=1,"日",IF(AW20=2,"月",IF(AW20=3,"火",IF(AW20=4,"水",IF(AW20=5,"木",IF(AW20=6,"金",IF(AW20=0,"","土")))))))</f>
        <v/>
      </c>
      <c r="AX21" s="541"/>
      <c r="AY21" s="542"/>
      <c r="AZ21" s="547"/>
      <c r="BA21" s="548"/>
      <c r="BB21" s="528"/>
      <c r="BC21" s="529"/>
      <c r="BD21" s="529"/>
      <c r="BE21" s="529"/>
      <c r="BF21" s="530"/>
    </row>
    <row r="22" spans="2:58" ht="20.25" customHeight="1" x14ac:dyDescent="0.5">
      <c r="B22" s="518">
        <v>1</v>
      </c>
      <c r="C22" s="389"/>
      <c r="D22" s="390"/>
      <c r="E22" s="391"/>
      <c r="F22" s="84"/>
      <c r="G22" s="392"/>
      <c r="H22" s="394"/>
      <c r="I22" s="395"/>
      <c r="J22" s="395"/>
      <c r="K22" s="396"/>
      <c r="L22" s="359"/>
      <c r="M22" s="360"/>
      <c r="N22" s="360"/>
      <c r="O22" s="361"/>
      <c r="P22" s="519" t="s">
        <v>44</v>
      </c>
      <c r="Q22" s="520"/>
      <c r="R22" s="521"/>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74"/>
      <c r="AY22" s="575"/>
      <c r="AZ22" s="576"/>
      <c r="BA22" s="577"/>
      <c r="BB22" s="274"/>
      <c r="BC22" s="275"/>
      <c r="BD22" s="275"/>
      <c r="BE22" s="275"/>
      <c r="BF22" s="276"/>
    </row>
    <row r="23" spans="2:58" ht="20.25" customHeight="1" x14ac:dyDescent="0.5">
      <c r="B23" s="483"/>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5">
      <c r="B24" s="483"/>
      <c r="C24" s="381"/>
      <c r="D24" s="382"/>
      <c r="E24" s="383"/>
      <c r="F24" s="86">
        <f>C22</f>
        <v>0</v>
      </c>
      <c r="G24" s="393"/>
      <c r="H24" s="397"/>
      <c r="I24" s="398"/>
      <c r="J24" s="398"/>
      <c r="K24" s="399"/>
      <c r="L24" s="362"/>
      <c r="M24" s="363"/>
      <c r="N24" s="363"/>
      <c r="O24" s="364"/>
      <c r="P24" s="480" t="s">
        <v>45</v>
      </c>
      <c r="Q24" s="481"/>
      <c r="R24" s="482"/>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5">
      <c r="B25" s="483">
        <f>B22+1</f>
        <v>2</v>
      </c>
      <c r="C25" s="375"/>
      <c r="D25" s="376"/>
      <c r="E25" s="377"/>
      <c r="F25" s="110"/>
      <c r="G25" s="403"/>
      <c r="H25" s="405"/>
      <c r="I25" s="398"/>
      <c r="J25" s="398"/>
      <c r="K25" s="399"/>
      <c r="L25" s="406"/>
      <c r="M25" s="407"/>
      <c r="N25" s="407"/>
      <c r="O25" s="408"/>
      <c r="P25" s="485" t="s">
        <v>44</v>
      </c>
      <c r="Q25" s="486"/>
      <c r="R25" s="487"/>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58"/>
      <c r="AY25" s="559"/>
      <c r="AZ25" s="560"/>
      <c r="BA25" s="561"/>
      <c r="BB25" s="400"/>
      <c r="BC25" s="401"/>
      <c r="BD25" s="401"/>
      <c r="BE25" s="401"/>
      <c r="BF25" s="402"/>
    </row>
    <row r="26" spans="2:58" ht="20.25" customHeight="1" x14ac:dyDescent="0.5">
      <c r="B26" s="483"/>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5">
      <c r="B27" s="483"/>
      <c r="C27" s="381"/>
      <c r="D27" s="382"/>
      <c r="E27" s="383"/>
      <c r="F27" s="85">
        <f>C25</f>
        <v>0</v>
      </c>
      <c r="G27" s="404"/>
      <c r="H27" s="397"/>
      <c r="I27" s="398"/>
      <c r="J27" s="398"/>
      <c r="K27" s="399"/>
      <c r="L27" s="409"/>
      <c r="M27" s="410"/>
      <c r="N27" s="410"/>
      <c r="O27" s="411"/>
      <c r="P27" s="480" t="s">
        <v>45</v>
      </c>
      <c r="Q27" s="481"/>
      <c r="R27" s="482"/>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5">
      <c r="B28" s="483">
        <f>B25+1</f>
        <v>3</v>
      </c>
      <c r="C28" s="375"/>
      <c r="D28" s="376"/>
      <c r="E28" s="377"/>
      <c r="F28" s="110"/>
      <c r="G28" s="403"/>
      <c r="H28" s="405"/>
      <c r="I28" s="398"/>
      <c r="J28" s="398"/>
      <c r="K28" s="399"/>
      <c r="L28" s="406"/>
      <c r="M28" s="407"/>
      <c r="N28" s="407"/>
      <c r="O28" s="408"/>
      <c r="P28" s="485" t="s">
        <v>44</v>
      </c>
      <c r="Q28" s="486"/>
      <c r="R28" s="487"/>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58"/>
      <c r="AY28" s="559"/>
      <c r="AZ28" s="560"/>
      <c r="BA28" s="561"/>
      <c r="BB28" s="400"/>
      <c r="BC28" s="401"/>
      <c r="BD28" s="401"/>
      <c r="BE28" s="401"/>
      <c r="BF28" s="402"/>
    </row>
    <row r="29" spans="2:58" ht="20.25" customHeight="1" x14ac:dyDescent="0.5">
      <c r="B29" s="483"/>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5">
      <c r="B30" s="483"/>
      <c r="C30" s="381"/>
      <c r="D30" s="382"/>
      <c r="E30" s="383"/>
      <c r="F30" s="85">
        <f>C28</f>
        <v>0</v>
      </c>
      <c r="G30" s="404"/>
      <c r="H30" s="397"/>
      <c r="I30" s="398"/>
      <c r="J30" s="398"/>
      <c r="K30" s="399"/>
      <c r="L30" s="409"/>
      <c r="M30" s="410"/>
      <c r="N30" s="410"/>
      <c r="O30" s="411"/>
      <c r="P30" s="480" t="s">
        <v>45</v>
      </c>
      <c r="Q30" s="481"/>
      <c r="R30" s="482"/>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5">
      <c r="B31" s="483">
        <f>B28+1</f>
        <v>4</v>
      </c>
      <c r="C31" s="375"/>
      <c r="D31" s="376"/>
      <c r="E31" s="377"/>
      <c r="F31" s="110"/>
      <c r="G31" s="403"/>
      <c r="H31" s="405"/>
      <c r="I31" s="398"/>
      <c r="J31" s="398"/>
      <c r="K31" s="399"/>
      <c r="L31" s="406"/>
      <c r="M31" s="407"/>
      <c r="N31" s="407"/>
      <c r="O31" s="408"/>
      <c r="P31" s="485" t="s">
        <v>44</v>
      </c>
      <c r="Q31" s="486"/>
      <c r="R31" s="487"/>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58"/>
      <c r="AY31" s="559"/>
      <c r="AZ31" s="560"/>
      <c r="BA31" s="561"/>
      <c r="BB31" s="400"/>
      <c r="BC31" s="401"/>
      <c r="BD31" s="401"/>
      <c r="BE31" s="401"/>
      <c r="BF31" s="402"/>
    </row>
    <row r="32" spans="2:58" ht="20.25" customHeight="1" x14ac:dyDescent="0.5">
      <c r="B32" s="483"/>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5">
      <c r="B33" s="483"/>
      <c r="C33" s="381"/>
      <c r="D33" s="382"/>
      <c r="E33" s="383"/>
      <c r="F33" s="85">
        <f>C31</f>
        <v>0</v>
      </c>
      <c r="G33" s="404"/>
      <c r="H33" s="397"/>
      <c r="I33" s="398"/>
      <c r="J33" s="398"/>
      <c r="K33" s="399"/>
      <c r="L33" s="409"/>
      <c r="M33" s="410"/>
      <c r="N33" s="410"/>
      <c r="O33" s="411"/>
      <c r="P33" s="480" t="s">
        <v>45</v>
      </c>
      <c r="Q33" s="481"/>
      <c r="R33" s="482"/>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5">
      <c r="B34" s="483">
        <f>B31+1</f>
        <v>5</v>
      </c>
      <c r="C34" s="375"/>
      <c r="D34" s="376"/>
      <c r="E34" s="377"/>
      <c r="F34" s="110"/>
      <c r="G34" s="403"/>
      <c r="H34" s="405"/>
      <c r="I34" s="398"/>
      <c r="J34" s="398"/>
      <c r="K34" s="399"/>
      <c r="L34" s="406"/>
      <c r="M34" s="407"/>
      <c r="N34" s="407"/>
      <c r="O34" s="408"/>
      <c r="P34" s="485" t="s">
        <v>44</v>
      </c>
      <c r="Q34" s="486"/>
      <c r="R34" s="487"/>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58"/>
      <c r="AY34" s="559"/>
      <c r="AZ34" s="560"/>
      <c r="BA34" s="561"/>
      <c r="BB34" s="400"/>
      <c r="BC34" s="401"/>
      <c r="BD34" s="401"/>
      <c r="BE34" s="401"/>
      <c r="BF34" s="402"/>
    </row>
    <row r="35" spans="2:58" ht="20.25" customHeight="1" x14ac:dyDescent="0.5">
      <c r="B35" s="483"/>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5">
      <c r="B36" s="483"/>
      <c r="C36" s="381"/>
      <c r="D36" s="382"/>
      <c r="E36" s="383"/>
      <c r="F36" s="85">
        <f>C34</f>
        <v>0</v>
      </c>
      <c r="G36" s="404"/>
      <c r="H36" s="397"/>
      <c r="I36" s="398"/>
      <c r="J36" s="398"/>
      <c r="K36" s="399"/>
      <c r="L36" s="409"/>
      <c r="M36" s="410"/>
      <c r="N36" s="410"/>
      <c r="O36" s="411"/>
      <c r="P36" s="480" t="s">
        <v>45</v>
      </c>
      <c r="Q36" s="481"/>
      <c r="R36" s="482"/>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5">
      <c r="B37" s="483">
        <f>B34+1</f>
        <v>6</v>
      </c>
      <c r="C37" s="375"/>
      <c r="D37" s="376"/>
      <c r="E37" s="377"/>
      <c r="F37" s="110"/>
      <c r="G37" s="403"/>
      <c r="H37" s="405"/>
      <c r="I37" s="398"/>
      <c r="J37" s="398"/>
      <c r="K37" s="399"/>
      <c r="L37" s="406"/>
      <c r="M37" s="407"/>
      <c r="N37" s="407"/>
      <c r="O37" s="408"/>
      <c r="P37" s="485" t="s">
        <v>44</v>
      </c>
      <c r="Q37" s="486"/>
      <c r="R37" s="487"/>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58"/>
      <c r="AY37" s="559"/>
      <c r="AZ37" s="560"/>
      <c r="BA37" s="561"/>
      <c r="BB37" s="400"/>
      <c r="BC37" s="401"/>
      <c r="BD37" s="401"/>
      <c r="BE37" s="401"/>
      <c r="BF37" s="402"/>
    </row>
    <row r="38" spans="2:58" ht="20.25" customHeight="1" x14ac:dyDescent="0.5">
      <c r="B38" s="483"/>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5">
      <c r="B39" s="483"/>
      <c r="C39" s="381"/>
      <c r="D39" s="382"/>
      <c r="E39" s="383"/>
      <c r="F39" s="85">
        <f>C37</f>
        <v>0</v>
      </c>
      <c r="G39" s="404"/>
      <c r="H39" s="397"/>
      <c r="I39" s="398"/>
      <c r="J39" s="398"/>
      <c r="K39" s="399"/>
      <c r="L39" s="409"/>
      <c r="M39" s="410"/>
      <c r="N39" s="410"/>
      <c r="O39" s="411"/>
      <c r="P39" s="480" t="s">
        <v>45</v>
      </c>
      <c r="Q39" s="481"/>
      <c r="R39" s="482"/>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5">
      <c r="B40" s="483">
        <f>B37+1</f>
        <v>7</v>
      </c>
      <c r="C40" s="375"/>
      <c r="D40" s="376"/>
      <c r="E40" s="377"/>
      <c r="F40" s="110"/>
      <c r="G40" s="403"/>
      <c r="H40" s="405"/>
      <c r="I40" s="398"/>
      <c r="J40" s="398"/>
      <c r="K40" s="399"/>
      <c r="L40" s="406"/>
      <c r="M40" s="407"/>
      <c r="N40" s="407"/>
      <c r="O40" s="408"/>
      <c r="P40" s="485" t="s">
        <v>44</v>
      </c>
      <c r="Q40" s="486"/>
      <c r="R40" s="487"/>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58"/>
      <c r="AY40" s="559"/>
      <c r="AZ40" s="560"/>
      <c r="BA40" s="561"/>
      <c r="BB40" s="400"/>
      <c r="BC40" s="401"/>
      <c r="BD40" s="401"/>
      <c r="BE40" s="401"/>
      <c r="BF40" s="402"/>
    </row>
    <row r="41" spans="2:58" ht="20.25" customHeight="1" x14ac:dyDescent="0.5">
      <c r="B41" s="483"/>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5">
      <c r="B42" s="483"/>
      <c r="C42" s="381"/>
      <c r="D42" s="382"/>
      <c r="E42" s="383"/>
      <c r="F42" s="85">
        <f>C40</f>
        <v>0</v>
      </c>
      <c r="G42" s="404"/>
      <c r="H42" s="397"/>
      <c r="I42" s="398"/>
      <c r="J42" s="398"/>
      <c r="K42" s="399"/>
      <c r="L42" s="409"/>
      <c r="M42" s="410"/>
      <c r="N42" s="410"/>
      <c r="O42" s="411"/>
      <c r="P42" s="480" t="s">
        <v>45</v>
      </c>
      <c r="Q42" s="481"/>
      <c r="R42" s="482"/>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5">
      <c r="B43" s="483">
        <f>B40+1</f>
        <v>8</v>
      </c>
      <c r="C43" s="375"/>
      <c r="D43" s="376"/>
      <c r="E43" s="377"/>
      <c r="F43" s="110"/>
      <c r="G43" s="403"/>
      <c r="H43" s="405"/>
      <c r="I43" s="398"/>
      <c r="J43" s="398"/>
      <c r="K43" s="399"/>
      <c r="L43" s="406"/>
      <c r="M43" s="407"/>
      <c r="N43" s="407"/>
      <c r="O43" s="408"/>
      <c r="P43" s="485" t="s">
        <v>44</v>
      </c>
      <c r="Q43" s="486"/>
      <c r="R43" s="487"/>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58"/>
      <c r="AY43" s="559"/>
      <c r="AZ43" s="560"/>
      <c r="BA43" s="561"/>
      <c r="BB43" s="400"/>
      <c r="BC43" s="401"/>
      <c r="BD43" s="401"/>
      <c r="BE43" s="401"/>
      <c r="BF43" s="402"/>
    </row>
    <row r="44" spans="2:58" ht="20.25" customHeight="1" x14ac:dyDescent="0.5">
      <c r="B44" s="483"/>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5">
      <c r="B45" s="483"/>
      <c r="C45" s="381"/>
      <c r="D45" s="382"/>
      <c r="E45" s="383"/>
      <c r="F45" s="85">
        <f>C43</f>
        <v>0</v>
      </c>
      <c r="G45" s="404"/>
      <c r="H45" s="397"/>
      <c r="I45" s="398"/>
      <c r="J45" s="398"/>
      <c r="K45" s="399"/>
      <c r="L45" s="409"/>
      <c r="M45" s="410"/>
      <c r="N45" s="410"/>
      <c r="O45" s="411"/>
      <c r="P45" s="480" t="s">
        <v>45</v>
      </c>
      <c r="Q45" s="481"/>
      <c r="R45" s="482"/>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5">
      <c r="B46" s="483">
        <f>B43+1</f>
        <v>9</v>
      </c>
      <c r="C46" s="375"/>
      <c r="D46" s="376"/>
      <c r="E46" s="377"/>
      <c r="F46" s="110"/>
      <c r="G46" s="403"/>
      <c r="H46" s="405"/>
      <c r="I46" s="398"/>
      <c r="J46" s="398"/>
      <c r="K46" s="399"/>
      <c r="L46" s="406"/>
      <c r="M46" s="407"/>
      <c r="N46" s="407"/>
      <c r="O46" s="408"/>
      <c r="P46" s="485" t="s">
        <v>44</v>
      </c>
      <c r="Q46" s="486"/>
      <c r="R46" s="487"/>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58"/>
      <c r="AY46" s="559"/>
      <c r="AZ46" s="560"/>
      <c r="BA46" s="561"/>
      <c r="BB46" s="400"/>
      <c r="BC46" s="401"/>
      <c r="BD46" s="401"/>
      <c r="BE46" s="401"/>
      <c r="BF46" s="402"/>
    </row>
    <row r="47" spans="2:58" ht="20.25" customHeight="1" x14ac:dyDescent="0.5">
      <c r="B47" s="483"/>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5">
      <c r="B48" s="483"/>
      <c r="C48" s="381"/>
      <c r="D48" s="382"/>
      <c r="E48" s="383"/>
      <c r="F48" s="85">
        <f>C46</f>
        <v>0</v>
      </c>
      <c r="G48" s="404"/>
      <c r="H48" s="397"/>
      <c r="I48" s="398"/>
      <c r="J48" s="398"/>
      <c r="K48" s="399"/>
      <c r="L48" s="409"/>
      <c r="M48" s="410"/>
      <c r="N48" s="410"/>
      <c r="O48" s="411"/>
      <c r="P48" s="480" t="s">
        <v>45</v>
      </c>
      <c r="Q48" s="481"/>
      <c r="R48" s="482"/>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5">
      <c r="B49" s="483">
        <f>B46+1</f>
        <v>10</v>
      </c>
      <c r="C49" s="375"/>
      <c r="D49" s="376"/>
      <c r="E49" s="377"/>
      <c r="F49" s="110"/>
      <c r="G49" s="403"/>
      <c r="H49" s="405"/>
      <c r="I49" s="398"/>
      <c r="J49" s="398"/>
      <c r="K49" s="399"/>
      <c r="L49" s="406"/>
      <c r="M49" s="407"/>
      <c r="N49" s="407"/>
      <c r="O49" s="408"/>
      <c r="P49" s="485" t="s">
        <v>44</v>
      </c>
      <c r="Q49" s="486"/>
      <c r="R49" s="487"/>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58"/>
      <c r="AY49" s="559"/>
      <c r="AZ49" s="560"/>
      <c r="BA49" s="561"/>
      <c r="BB49" s="400"/>
      <c r="BC49" s="401"/>
      <c r="BD49" s="401"/>
      <c r="BE49" s="401"/>
      <c r="BF49" s="402"/>
    </row>
    <row r="50" spans="2:58" ht="20.25" customHeight="1" x14ac:dyDescent="0.5">
      <c r="B50" s="483"/>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5">
      <c r="B51" s="483"/>
      <c r="C51" s="381"/>
      <c r="D51" s="382"/>
      <c r="E51" s="383"/>
      <c r="F51" s="85">
        <f>C49</f>
        <v>0</v>
      </c>
      <c r="G51" s="404"/>
      <c r="H51" s="397"/>
      <c r="I51" s="398"/>
      <c r="J51" s="398"/>
      <c r="K51" s="399"/>
      <c r="L51" s="409"/>
      <c r="M51" s="410"/>
      <c r="N51" s="410"/>
      <c r="O51" s="411"/>
      <c r="P51" s="480" t="s">
        <v>45</v>
      </c>
      <c r="Q51" s="481"/>
      <c r="R51" s="482"/>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5">
      <c r="B52" s="483">
        <f>B49+1</f>
        <v>11</v>
      </c>
      <c r="C52" s="375"/>
      <c r="D52" s="376"/>
      <c r="E52" s="377"/>
      <c r="F52" s="110"/>
      <c r="G52" s="403"/>
      <c r="H52" s="405"/>
      <c r="I52" s="398"/>
      <c r="J52" s="398"/>
      <c r="K52" s="399"/>
      <c r="L52" s="406"/>
      <c r="M52" s="407"/>
      <c r="N52" s="407"/>
      <c r="O52" s="408"/>
      <c r="P52" s="485" t="s">
        <v>44</v>
      </c>
      <c r="Q52" s="486"/>
      <c r="R52" s="487"/>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58"/>
      <c r="AY52" s="559"/>
      <c r="AZ52" s="560"/>
      <c r="BA52" s="561"/>
      <c r="BB52" s="400"/>
      <c r="BC52" s="401"/>
      <c r="BD52" s="401"/>
      <c r="BE52" s="401"/>
      <c r="BF52" s="402"/>
    </row>
    <row r="53" spans="2:58" ht="20.25" customHeight="1" x14ac:dyDescent="0.5">
      <c r="B53" s="483"/>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5">
      <c r="B54" s="483"/>
      <c r="C54" s="381"/>
      <c r="D54" s="382"/>
      <c r="E54" s="383"/>
      <c r="F54" s="85">
        <f>C52</f>
        <v>0</v>
      </c>
      <c r="G54" s="404"/>
      <c r="H54" s="397"/>
      <c r="I54" s="398"/>
      <c r="J54" s="398"/>
      <c r="K54" s="399"/>
      <c r="L54" s="409"/>
      <c r="M54" s="410"/>
      <c r="N54" s="410"/>
      <c r="O54" s="411"/>
      <c r="P54" s="480" t="s">
        <v>45</v>
      </c>
      <c r="Q54" s="481"/>
      <c r="R54" s="482"/>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5">
      <c r="B55" s="483">
        <f>B52+1</f>
        <v>12</v>
      </c>
      <c r="C55" s="375"/>
      <c r="D55" s="376"/>
      <c r="E55" s="377"/>
      <c r="F55" s="110"/>
      <c r="G55" s="403"/>
      <c r="H55" s="405"/>
      <c r="I55" s="398"/>
      <c r="J55" s="398"/>
      <c r="K55" s="399"/>
      <c r="L55" s="406"/>
      <c r="M55" s="407"/>
      <c r="N55" s="407"/>
      <c r="O55" s="408"/>
      <c r="P55" s="485" t="s">
        <v>44</v>
      </c>
      <c r="Q55" s="486"/>
      <c r="R55" s="487"/>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58"/>
      <c r="AY55" s="559"/>
      <c r="AZ55" s="560"/>
      <c r="BA55" s="561"/>
      <c r="BB55" s="415"/>
      <c r="BC55" s="407"/>
      <c r="BD55" s="407"/>
      <c r="BE55" s="407"/>
      <c r="BF55" s="408"/>
    </row>
    <row r="56" spans="2:58" ht="20.25" customHeight="1" x14ac:dyDescent="0.5">
      <c r="B56" s="483"/>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5">
      <c r="B57" s="483"/>
      <c r="C57" s="381"/>
      <c r="D57" s="382"/>
      <c r="E57" s="383"/>
      <c r="F57" s="85">
        <f>C55</f>
        <v>0</v>
      </c>
      <c r="G57" s="404"/>
      <c r="H57" s="397"/>
      <c r="I57" s="398"/>
      <c r="J57" s="398"/>
      <c r="K57" s="399"/>
      <c r="L57" s="409"/>
      <c r="M57" s="410"/>
      <c r="N57" s="410"/>
      <c r="O57" s="411"/>
      <c r="P57" s="480" t="s">
        <v>45</v>
      </c>
      <c r="Q57" s="481"/>
      <c r="R57" s="482"/>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5">
      <c r="B58" s="483">
        <f>B55+1</f>
        <v>13</v>
      </c>
      <c r="C58" s="375"/>
      <c r="D58" s="376"/>
      <c r="E58" s="377"/>
      <c r="F58" s="110"/>
      <c r="G58" s="403"/>
      <c r="H58" s="405"/>
      <c r="I58" s="398"/>
      <c r="J58" s="398"/>
      <c r="K58" s="399"/>
      <c r="L58" s="406"/>
      <c r="M58" s="407"/>
      <c r="N58" s="407"/>
      <c r="O58" s="408"/>
      <c r="P58" s="485" t="s">
        <v>44</v>
      </c>
      <c r="Q58" s="486"/>
      <c r="R58" s="487"/>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58"/>
      <c r="AY58" s="559"/>
      <c r="AZ58" s="560"/>
      <c r="BA58" s="561"/>
      <c r="BB58" s="415"/>
      <c r="BC58" s="407"/>
      <c r="BD58" s="407"/>
      <c r="BE58" s="407"/>
      <c r="BF58" s="408"/>
    </row>
    <row r="59" spans="2:58" ht="20.25" customHeight="1" x14ac:dyDescent="0.5">
      <c r="B59" s="483"/>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5">
      <c r="B60" s="483"/>
      <c r="C60" s="381"/>
      <c r="D60" s="382"/>
      <c r="E60" s="383"/>
      <c r="F60" s="113">
        <f>C58</f>
        <v>0</v>
      </c>
      <c r="G60" s="404"/>
      <c r="H60" s="397"/>
      <c r="I60" s="398"/>
      <c r="J60" s="398"/>
      <c r="K60" s="399"/>
      <c r="L60" s="409"/>
      <c r="M60" s="410"/>
      <c r="N60" s="410"/>
      <c r="O60" s="411"/>
      <c r="P60" s="480" t="s">
        <v>45</v>
      </c>
      <c r="Q60" s="481"/>
      <c r="R60" s="48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5">
      <c r="B61" s="566">
        <f>B58+1</f>
        <v>14</v>
      </c>
      <c r="C61" s="378"/>
      <c r="D61" s="379"/>
      <c r="E61" s="380"/>
      <c r="F61" s="112"/>
      <c r="G61" s="567"/>
      <c r="H61" s="568"/>
      <c r="I61" s="569"/>
      <c r="J61" s="569"/>
      <c r="K61" s="570"/>
      <c r="L61" s="362"/>
      <c r="M61" s="363"/>
      <c r="N61" s="363"/>
      <c r="O61" s="364"/>
      <c r="P61" s="571" t="s">
        <v>44</v>
      </c>
      <c r="Q61" s="572"/>
      <c r="R61" s="573"/>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62"/>
      <c r="AY61" s="563"/>
      <c r="AZ61" s="564"/>
      <c r="BA61" s="565"/>
      <c r="BB61" s="416"/>
      <c r="BC61" s="363"/>
      <c r="BD61" s="363"/>
      <c r="BE61" s="363"/>
      <c r="BF61" s="364"/>
    </row>
    <row r="62" spans="2:58" ht="20.25" customHeight="1" x14ac:dyDescent="0.5">
      <c r="B62" s="483"/>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5">
      <c r="B63" s="483"/>
      <c r="C63" s="381"/>
      <c r="D63" s="382"/>
      <c r="E63" s="383"/>
      <c r="F63" s="113">
        <f>C61</f>
        <v>0</v>
      </c>
      <c r="G63" s="404"/>
      <c r="H63" s="397"/>
      <c r="I63" s="398"/>
      <c r="J63" s="398"/>
      <c r="K63" s="399"/>
      <c r="L63" s="409"/>
      <c r="M63" s="410"/>
      <c r="N63" s="410"/>
      <c r="O63" s="411"/>
      <c r="P63" s="480" t="s">
        <v>45</v>
      </c>
      <c r="Q63" s="481"/>
      <c r="R63" s="482"/>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5">
      <c r="B64" s="483">
        <f>B61+1</f>
        <v>15</v>
      </c>
      <c r="C64" s="375"/>
      <c r="D64" s="376"/>
      <c r="E64" s="377"/>
      <c r="F64" s="110"/>
      <c r="G64" s="403"/>
      <c r="H64" s="405"/>
      <c r="I64" s="398"/>
      <c r="J64" s="398"/>
      <c r="K64" s="399"/>
      <c r="L64" s="406"/>
      <c r="M64" s="407"/>
      <c r="N64" s="407"/>
      <c r="O64" s="408"/>
      <c r="P64" s="485" t="s">
        <v>44</v>
      </c>
      <c r="Q64" s="486"/>
      <c r="R64" s="487"/>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58"/>
      <c r="AY64" s="559"/>
      <c r="AZ64" s="560"/>
      <c r="BA64" s="561"/>
      <c r="BB64" s="415"/>
      <c r="BC64" s="407"/>
      <c r="BD64" s="407"/>
      <c r="BE64" s="407"/>
      <c r="BF64" s="408"/>
    </row>
    <row r="65" spans="2:58" ht="20.25" customHeight="1" x14ac:dyDescent="0.5">
      <c r="B65" s="483"/>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5">
      <c r="B66" s="483"/>
      <c r="C66" s="381"/>
      <c r="D66" s="382"/>
      <c r="E66" s="383"/>
      <c r="F66" s="113">
        <f>C64</f>
        <v>0</v>
      </c>
      <c r="G66" s="404"/>
      <c r="H66" s="397"/>
      <c r="I66" s="398"/>
      <c r="J66" s="398"/>
      <c r="K66" s="399"/>
      <c r="L66" s="409"/>
      <c r="M66" s="410"/>
      <c r="N66" s="410"/>
      <c r="O66" s="411"/>
      <c r="P66" s="480" t="s">
        <v>45</v>
      </c>
      <c r="Q66" s="481"/>
      <c r="R66" s="482"/>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5">
      <c r="B67" s="483">
        <f>B64+1</f>
        <v>16</v>
      </c>
      <c r="C67" s="375"/>
      <c r="D67" s="376"/>
      <c r="E67" s="377"/>
      <c r="F67" s="110"/>
      <c r="G67" s="403"/>
      <c r="H67" s="405"/>
      <c r="I67" s="398"/>
      <c r="J67" s="398"/>
      <c r="K67" s="399"/>
      <c r="L67" s="406"/>
      <c r="M67" s="407"/>
      <c r="N67" s="407"/>
      <c r="O67" s="408"/>
      <c r="P67" s="485" t="s">
        <v>44</v>
      </c>
      <c r="Q67" s="486"/>
      <c r="R67" s="487"/>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58"/>
      <c r="AY67" s="559"/>
      <c r="AZ67" s="560"/>
      <c r="BA67" s="561"/>
      <c r="BB67" s="415"/>
      <c r="BC67" s="407"/>
      <c r="BD67" s="407"/>
      <c r="BE67" s="407"/>
      <c r="BF67" s="408"/>
    </row>
    <row r="68" spans="2:58" ht="20.25" customHeight="1" x14ac:dyDescent="0.5">
      <c r="B68" s="483"/>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5">
      <c r="B69" s="483"/>
      <c r="C69" s="381"/>
      <c r="D69" s="382"/>
      <c r="E69" s="383"/>
      <c r="F69" s="113">
        <f>C67</f>
        <v>0</v>
      </c>
      <c r="G69" s="404"/>
      <c r="H69" s="397"/>
      <c r="I69" s="398"/>
      <c r="J69" s="398"/>
      <c r="K69" s="399"/>
      <c r="L69" s="409"/>
      <c r="M69" s="410"/>
      <c r="N69" s="410"/>
      <c r="O69" s="411"/>
      <c r="P69" s="480" t="s">
        <v>45</v>
      </c>
      <c r="Q69" s="481"/>
      <c r="R69" s="482"/>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5">
      <c r="B70" s="483">
        <f>B67+1</f>
        <v>17</v>
      </c>
      <c r="C70" s="375"/>
      <c r="D70" s="376"/>
      <c r="E70" s="377"/>
      <c r="F70" s="110"/>
      <c r="G70" s="403"/>
      <c r="H70" s="405"/>
      <c r="I70" s="398"/>
      <c r="J70" s="398"/>
      <c r="K70" s="399"/>
      <c r="L70" s="406"/>
      <c r="M70" s="407"/>
      <c r="N70" s="407"/>
      <c r="O70" s="408"/>
      <c r="P70" s="485" t="s">
        <v>44</v>
      </c>
      <c r="Q70" s="486"/>
      <c r="R70" s="487"/>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58"/>
      <c r="AY70" s="559"/>
      <c r="AZ70" s="560"/>
      <c r="BA70" s="561"/>
      <c r="BB70" s="415"/>
      <c r="BC70" s="407"/>
      <c r="BD70" s="407"/>
      <c r="BE70" s="407"/>
      <c r="BF70" s="408"/>
    </row>
    <row r="71" spans="2:58" ht="20.25" customHeight="1" x14ac:dyDescent="0.5">
      <c r="B71" s="483"/>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5">
      <c r="B72" s="483"/>
      <c r="C72" s="381"/>
      <c r="D72" s="382"/>
      <c r="E72" s="383"/>
      <c r="F72" s="113">
        <f>C70</f>
        <v>0</v>
      </c>
      <c r="G72" s="404"/>
      <c r="H72" s="397"/>
      <c r="I72" s="398"/>
      <c r="J72" s="398"/>
      <c r="K72" s="399"/>
      <c r="L72" s="409"/>
      <c r="M72" s="410"/>
      <c r="N72" s="410"/>
      <c r="O72" s="411"/>
      <c r="P72" s="480" t="s">
        <v>45</v>
      </c>
      <c r="Q72" s="481"/>
      <c r="R72" s="482"/>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5">
      <c r="B73" s="483">
        <f>B70+1</f>
        <v>18</v>
      </c>
      <c r="C73" s="375"/>
      <c r="D73" s="376"/>
      <c r="E73" s="377"/>
      <c r="F73" s="110"/>
      <c r="G73" s="403"/>
      <c r="H73" s="405"/>
      <c r="I73" s="398"/>
      <c r="J73" s="398"/>
      <c r="K73" s="399"/>
      <c r="L73" s="406"/>
      <c r="M73" s="407"/>
      <c r="N73" s="407"/>
      <c r="O73" s="408"/>
      <c r="P73" s="485" t="s">
        <v>44</v>
      </c>
      <c r="Q73" s="486"/>
      <c r="R73" s="487"/>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58"/>
      <c r="AY73" s="559"/>
      <c r="AZ73" s="560"/>
      <c r="BA73" s="561"/>
      <c r="BB73" s="415"/>
      <c r="BC73" s="407"/>
      <c r="BD73" s="407"/>
      <c r="BE73" s="407"/>
      <c r="BF73" s="408"/>
    </row>
    <row r="74" spans="2:58" ht="20.25" customHeight="1" x14ac:dyDescent="0.5">
      <c r="B74" s="483"/>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5">
      <c r="B75" s="483"/>
      <c r="C75" s="381"/>
      <c r="D75" s="382"/>
      <c r="E75" s="383"/>
      <c r="F75" s="113">
        <f>C73</f>
        <v>0</v>
      </c>
      <c r="G75" s="404"/>
      <c r="H75" s="397"/>
      <c r="I75" s="398"/>
      <c r="J75" s="398"/>
      <c r="K75" s="399"/>
      <c r="L75" s="409"/>
      <c r="M75" s="410"/>
      <c r="N75" s="410"/>
      <c r="O75" s="411"/>
      <c r="P75" s="480" t="s">
        <v>45</v>
      </c>
      <c r="Q75" s="481"/>
      <c r="R75" s="482"/>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5">
      <c r="B76" s="483">
        <f>B73+1</f>
        <v>19</v>
      </c>
      <c r="C76" s="375"/>
      <c r="D76" s="376"/>
      <c r="E76" s="377"/>
      <c r="F76" s="110"/>
      <c r="G76" s="403"/>
      <c r="H76" s="405"/>
      <c r="I76" s="398"/>
      <c r="J76" s="398"/>
      <c r="K76" s="399"/>
      <c r="L76" s="406"/>
      <c r="M76" s="407"/>
      <c r="N76" s="407"/>
      <c r="O76" s="408"/>
      <c r="P76" s="485" t="s">
        <v>44</v>
      </c>
      <c r="Q76" s="486"/>
      <c r="R76" s="487"/>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58"/>
      <c r="AY76" s="559"/>
      <c r="AZ76" s="560"/>
      <c r="BA76" s="561"/>
      <c r="BB76" s="415"/>
      <c r="BC76" s="407"/>
      <c r="BD76" s="407"/>
      <c r="BE76" s="407"/>
      <c r="BF76" s="408"/>
    </row>
    <row r="77" spans="2:58" ht="20.25" customHeight="1" x14ac:dyDescent="0.5">
      <c r="B77" s="483"/>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5">
      <c r="B78" s="483"/>
      <c r="C78" s="381"/>
      <c r="D78" s="382"/>
      <c r="E78" s="383"/>
      <c r="F78" s="113">
        <f>C76</f>
        <v>0</v>
      </c>
      <c r="G78" s="404"/>
      <c r="H78" s="397"/>
      <c r="I78" s="398"/>
      <c r="J78" s="398"/>
      <c r="K78" s="399"/>
      <c r="L78" s="409"/>
      <c r="M78" s="410"/>
      <c r="N78" s="410"/>
      <c r="O78" s="411"/>
      <c r="P78" s="480" t="s">
        <v>45</v>
      </c>
      <c r="Q78" s="481"/>
      <c r="R78" s="482"/>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5">
      <c r="B79" s="483">
        <f>B76+1</f>
        <v>20</v>
      </c>
      <c r="C79" s="375"/>
      <c r="D79" s="376"/>
      <c r="E79" s="377"/>
      <c r="F79" s="110"/>
      <c r="G79" s="403"/>
      <c r="H79" s="405"/>
      <c r="I79" s="398"/>
      <c r="J79" s="398"/>
      <c r="K79" s="399"/>
      <c r="L79" s="406"/>
      <c r="M79" s="407"/>
      <c r="N79" s="407"/>
      <c r="O79" s="408"/>
      <c r="P79" s="485" t="s">
        <v>44</v>
      </c>
      <c r="Q79" s="486"/>
      <c r="R79" s="487"/>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58"/>
      <c r="AY79" s="559"/>
      <c r="AZ79" s="560"/>
      <c r="BA79" s="561"/>
      <c r="BB79" s="415"/>
      <c r="BC79" s="407"/>
      <c r="BD79" s="407"/>
      <c r="BE79" s="407"/>
      <c r="BF79" s="408"/>
    </row>
    <row r="80" spans="2:58" ht="20.25" customHeight="1" x14ac:dyDescent="0.5">
      <c r="B80" s="483"/>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5">
      <c r="B81" s="483"/>
      <c r="C81" s="381"/>
      <c r="D81" s="382"/>
      <c r="E81" s="383"/>
      <c r="F81" s="113">
        <f>C79</f>
        <v>0</v>
      </c>
      <c r="G81" s="404"/>
      <c r="H81" s="397"/>
      <c r="I81" s="398"/>
      <c r="J81" s="398"/>
      <c r="K81" s="399"/>
      <c r="L81" s="409"/>
      <c r="M81" s="410"/>
      <c r="N81" s="410"/>
      <c r="O81" s="411"/>
      <c r="P81" s="480" t="s">
        <v>45</v>
      </c>
      <c r="Q81" s="481"/>
      <c r="R81" s="482"/>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5">
      <c r="B82" s="483">
        <f>B79+1</f>
        <v>21</v>
      </c>
      <c r="C82" s="375"/>
      <c r="D82" s="376"/>
      <c r="E82" s="377"/>
      <c r="F82" s="110"/>
      <c r="G82" s="403"/>
      <c r="H82" s="405"/>
      <c r="I82" s="398"/>
      <c r="J82" s="398"/>
      <c r="K82" s="399"/>
      <c r="L82" s="406"/>
      <c r="M82" s="407"/>
      <c r="N82" s="407"/>
      <c r="O82" s="408"/>
      <c r="P82" s="485" t="s">
        <v>44</v>
      </c>
      <c r="Q82" s="486"/>
      <c r="R82" s="487"/>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58"/>
      <c r="AY82" s="559"/>
      <c r="AZ82" s="560"/>
      <c r="BA82" s="561"/>
      <c r="BB82" s="415"/>
      <c r="BC82" s="407"/>
      <c r="BD82" s="407"/>
      <c r="BE82" s="407"/>
      <c r="BF82" s="408"/>
    </row>
    <row r="83" spans="2:58" ht="20.25" customHeight="1" x14ac:dyDescent="0.5">
      <c r="B83" s="483"/>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5">
      <c r="B84" s="483"/>
      <c r="C84" s="381"/>
      <c r="D84" s="382"/>
      <c r="E84" s="383"/>
      <c r="F84" s="113">
        <f>C82</f>
        <v>0</v>
      </c>
      <c r="G84" s="404"/>
      <c r="H84" s="397"/>
      <c r="I84" s="398"/>
      <c r="J84" s="398"/>
      <c r="K84" s="399"/>
      <c r="L84" s="409"/>
      <c r="M84" s="410"/>
      <c r="N84" s="410"/>
      <c r="O84" s="411"/>
      <c r="P84" s="480" t="s">
        <v>45</v>
      </c>
      <c r="Q84" s="481"/>
      <c r="R84" s="482"/>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5">
      <c r="B85" s="483">
        <f>B82+1</f>
        <v>22</v>
      </c>
      <c r="C85" s="375"/>
      <c r="D85" s="376"/>
      <c r="E85" s="377"/>
      <c r="F85" s="110"/>
      <c r="G85" s="403"/>
      <c r="H85" s="405"/>
      <c r="I85" s="398"/>
      <c r="J85" s="398"/>
      <c r="K85" s="399"/>
      <c r="L85" s="406"/>
      <c r="M85" s="407"/>
      <c r="N85" s="407"/>
      <c r="O85" s="408"/>
      <c r="P85" s="485" t="s">
        <v>44</v>
      </c>
      <c r="Q85" s="486"/>
      <c r="R85" s="487"/>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58"/>
      <c r="AY85" s="559"/>
      <c r="AZ85" s="560"/>
      <c r="BA85" s="561"/>
      <c r="BB85" s="415"/>
      <c r="BC85" s="407"/>
      <c r="BD85" s="407"/>
      <c r="BE85" s="407"/>
      <c r="BF85" s="408"/>
    </row>
    <row r="86" spans="2:58" ht="20.25" customHeight="1" x14ac:dyDescent="0.5">
      <c r="B86" s="483"/>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5">
      <c r="B87" s="483"/>
      <c r="C87" s="381"/>
      <c r="D87" s="382"/>
      <c r="E87" s="383"/>
      <c r="F87" s="113">
        <f>C85</f>
        <v>0</v>
      </c>
      <c r="G87" s="404"/>
      <c r="H87" s="397"/>
      <c r="I87" s="398"/>
      <c r="J87" s="398"/>
      <c r="K87" s="399"/>
      <c r="L87" s="409"/>
      <c r="M87" s="410"/>
      <c r="N87" s="410"/>
      <c r="O87" s="411"/>
      <c r="P87" s="480" t="s">
        <v>45</v>
      </c>
      <c r="Q87" s="481"/>
      <c r="R87" s="482"/>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5">
      <c r="B88" s="483">
        <f>B85+1</f>
        <v>23</v>
      </c>
      <c r="C88" s="375"/>
      <c r="D88" s="376"/>
      <c r="E88" s="377"/>
      <c r="F88" s="110"/>
      <c r="G88" s="403"/>
      <c r="H88" s="405"/>
      <c r="I88" s="398"/>
      <c r="J88" s="398"/>
      <c r="K88" s="399"/>
      <c r="L88" s="406"/>
      <c r="M88" s="407"/>
      <c r="N88" s="407"/>
      <c r="O88" s="408"/>
      <c r="P88" s="485" t="s">
        <v>44</v>
      </c>
      <c r="Q88" s="486"/>
      <c r="R88" s="487"/>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58"/>
      <c r="AY88" s="559"/>
      <c r="AZ88" s="560"/>
      <c r="BA88" s="561"/>
      <c r="BB88" s="415"/>
      <c r="BC88" s="407"/>
      <c r="BD88" s="407"/>
      <c r="BE88" s="407"/>
      <c r="BF88" s="408"/>
    </row>
    <row r="89" spans="2:58" ht="20.25" customHeight="1" x14ac:dyDescent="0.5">
      <c r="B89" s="483"/>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5">
      <c r="B90" s="483"/>
      <c r="C90" s="381"/>
      <c r="D90" s="382"/>
      <c r="E90" s="383"/>
      <c r="F90" s="113">
        <f>C88</f>
        <v>0</v>
      </c>
      <c r="G90" s="404"/>
      <c r="H90" s="397"/>
      <c r="I90" s="398"/>
      <c r="J90" s="398"/>
      <c r="K90" s="399"/>
      <c r="L90" s="409"/>
      <c r="M90" s="410"/>
      <c r="N90" s="410"/>
      <c r="O90" s="411"/>
      <c r="P90" s="480" t="s">
        <v>45</v>
      </c>
      <c r="Q90" s="481"/>
      <c r="R90" s="482"/>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5">
      <c r="B91" s="483">
        <f>B88+1</f>
        <v>24</v>
      </c>
      <c r="C91" s="375"/>
      <c r="D91" s="376"/>
      <c r="E91" s="377"/>
      <c r="F91" s="110"/>
      <c r="G91" s="403"/>
      <c r="H91" s="405"/>
      <c r="I91" s="398"/>
      <c r="J91" s="398"/>
      <c r="K91" s="399"/>
      <c r="L91" s="406"/>
      <c r="M91" s="407"/>
      <c r="N91" s="407"/>
      <c r="O91" s="408"/>
      <c r="P91" s="485" t="s">
        <v>44</v>
      </c>
      <c r="Q91" s="486"/>
      <c r="R91" s="487"/>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58"/>
      <c r="AY91" s="559"/>
      <c r="AZ91" s="560"/>
      <c r="BA91" s="561"/>
      <c r="BB91" s="415"/>
      <c r="BC91" s="407"/>
      <c r="BD91" s="407"/>
      <c r="BE91" s="407"/>
      <c r="BF91" s="408"/>
    </row>
    <row r="92" spans="2:58" ht="20.25" customHeight="1" x14ac:dyDescent="0.5">
      <c r="B92" s="483"/>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5">
      <c r="B93" s="483"/>
      <c r="C93" s="381"/>
      <c r="D93" s="382"/>
      <c r="E93" s="383"/>
      <c r="F93" s="113">
        <f>C91</f>
        <v>0</v>
      </c>
      <c r="G93" s="404"/>
      <c r="H93" s="397"/>
      <c r="I93" s="398"/>
      <c r="J93" s="398"/>
      <c r="K93" s="399"/>
      <c r="L93" s="409"/>
      <c r="M93" s="410"/>
      <c r="N93" s="410"/>
      <c r="O93" s="411"/>
      <c r="P93" s="480" t="s">
        <v>45</v>
      </c>
      <c r="Q93" s="481"/>
      <c r="R93" s="482"/>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5">
      <c r="B94" s="483">
        <f>B91+1</f>
        <v>25</v>
      </c>
      <c r="C94" s="375"/>
      <c r="D94" s="376"/>
      <c r="E94" s="377"/>
      <c r="F94" s="110"/>
      <c r="G94" s="403"/>
      <c r="H94" s="405"/>
      <c r="I94" s="398"/>
      <c r="J94" s="398"/>
      <c r="K94" s="399"/>
      <c r="L94" s="406"/>
      <c r="M94" s="407"/>
      <c r="N94" s="407"/>
      <c r="O94" s="408"/>
      <c r="P94" s="485" t="s">
        <v>44</v>
      </c>
      <c r="Q94" s="486"/>
      <c r="R94" s="487"/>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58"/>
      <c r="AY94" s="559"/>
      <c r="AZ94" s="560"/>
      <c r="BA94" s="561"/>
      <c r="BB94" s="415"/>
      <c r="BC94" s="407"/>
      <c r="BD94" s="407"/>
      <c r="BE94" s="407"/>
      <c r="BF94" s="408"/>
    </row>
    <row r="95" spans="2:58" ht="20.25" customHeight="1" x14ac:dyDescent="0.5">
      <c r="B95" s="483"/>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5">
      <c r="B96" s="483"/>
      <c r="C96" s="381"/>
      <c r="D96" s="382"/>
      <c r="E96" s="383"/>
      <c r="F96" s="113">
        <f>C94</f>
        <v>0</v>
      </c>
      <c r="G96" s="404"/>
      <c r="H96" s="397"/>
      <c r="I96" s="398"/>
      <c r="J96" s="398"/>
      <c r="K96" s="399"/>
      <c r="L96" s="409"/>
      <c r="M96" s="410"/>
      <c r="N96" s="410"/>
      <c r="O96" s="411"/>
      <c r="P96" s="480" t="s">
        <v>45</v>
      </c>
      <c r="Q96" s="481"/>
      <c r="R96" s="482"/>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5">
      <c r="B97" s="483">
        <f>B94+1</f>
        <v>26</v>
      </c>
      <c r="C97" s="375"/>
      <c r="D97" s="376"/>
      <c r="E97" s="377"/>
      <c r="F97" s="110"/>
      <c r="G97" s="403"/>
      <c r="H97" s="405"/>
      <c r="I97" s="398"/>
      <c r="J97" s="398"/>
      <c r="K97" s="399"/>
      <c r="L97" s="406"/>
      <c r="M97" s="407"/>
      <c r="N97" s="407"/>
      <c r="O97" s="408"/>
      <c r="P97" s="485" t="s">
        <v>44</v>
      </c>
      <c r="Q97" s="486"/>
      <c r="R97" s="487"/>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58"/>
      <c r="AY97" s="559"/>
      <c r="AZ97" s="560"/>
      <c r="BA97" s="561"/>
      <c r="BB97" s="415"/>
      <c r="BC97" s="407"/>
      <c r="BD97" s="407"/>
      <c r="BE97" s="407"/>
      <c r="BF97" s="408"/>
    </row>
    <row r="98" spans="2:58" ht="20.25" customHeight="1" x14ac:dyDescent="0.5">
      <c r="B98" s="483"/>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5">
      <c r="B99" s="483"/>
      <c r="C99" s="381"/>
      <c r="D99" s="382"/>
      <c r="E99" s="383"/>
      <c r="F99" s="113">
        <f>C97</f>
        <v>0</v>
      </c>
      <c r="G99" s="404"/>
      <c r="H99" s="397"/>
      <c r="I99" s="398"/>
      <c r="J99" s="398"/>
      <c r="K99" s="399"/>
      <c r="L99" s="409"/>
      <c r="M99" s="410"/>
      <c r="N99" s="410"/>
      <c r="O99" s="411"/>
      <c r="P99" s="480" t="s">
        <v>45</v>
      </c>
      <c r="Q99" s="481"/>
      <c r="R99" s="482"/>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5">
      <c r="B100" s="483">
        <f>B97+1</f>
        <v>27</v>
      </c>
      <c r="C100" s="375"/>
      <c r="D100" s="376"/>
      <c r="E100" s="377"/>
      <c r="F100" s="110"/>
      <c r="G100" s="403"/>
      <c r="H100" s="405"/>
      <c r="I100" s="398"/>
      <c r="J100" s="398"/>
      <c r="K100" s="399"/>
      <c r="L100" s="406"/>
      <c r="M100" s="407"/>
      <c r="N100" s="407"/>
      <c r="O100" s="408"/>
      <c r="P100" s="485" t="s">
        <v>44</v>
      </c>
      <c r="Q100" s="486"/>
      <c r="R100" s="487"/>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58"/>
      <c r="AY100" s="559"/>
      <c r="AZ100" s="560"/>
      <c r="BA100" s="561"/>
      <c r="BB100" s="415"/>
      <c r="BC100" s="407"/>
      <c r="BD100" s="407"/>
      <c r="BE100" s="407"/>
      <c r="BF100" s="408"/>
    </row>
    <row r="101" spans="2:58" ht="20.25" customHeight="1" x14ac:dyDescent="0.5">
      <c r="B101" s="483"/>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5">
      <c r="B102" s="483"/>
      <c r="C102" s="381"/>
      <c r="D102" s="382"/>
      <c r="E102" s="383"/>
      <c r="F102" s="113">
        <f>C100</f>
        <v>0</v>
      </c>
      <c r="G102" s="404"/>
      <c r="H102" s="397"/>
      <c r="I102" s="398"/>
      <c r="J102" s="398"/>
      <c r="K102" s="399"/>
      <c r="L102" s="409"/>
      <c r="M102" s="410"/>
      <c r="N102" s="410"/>
      <c r="O102" s="411"/>
      <c r="P102" s="480" t="s">
        <v>45</v>
      </c>
      <c r="Q102" s="481"/>
      <c r="R102" s="482"/>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5">
      <c r="B103" s="483">
        <f>B100+1</f>
        <v>28</v>
      </c>
      <c r="C103" s="375"/>
      <c r="D103" s="376"/>
      <c r="E103" s="377"/>
      <c r="F103" s="110"/>
      <c r="G103" s="403"/>
      <c r="H103" s="405"/>
      <c r="I103" s="398"/>
      <c r="J103" s="398"/>
      <c r="K103" s="399"/>
      <c r="L103" s="406"/>
      <c r="M103" s="407"/>
      <c r="N103" s="407"/>
      <c r="O103" s="408"/>
      <c r="P103" s="485" t="s">
        <v>44</v>
      </c>
      <c r="Q103" s="486"/>
      <c r="R103" s="487"/>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58"/>
      <c r="AY103" s="559"/>
      <c r="AZ103" s="560"/>
      <c r="BA103" s="561"/>
      <c r="BB103" s="415"/>
      <c r="BC103" s="407"/>
      <c r="BD103" s="407"/>
      <c r="BE103" s="407"/>
      <c r="BF103" s="408"/>
    </row>
    <row r="104" spans="2:58" ht="20.25" customHeight="1" x14ac:dyDescent="0.5">
      <c r="B104" s="483"/>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5">
      <c r="B105" s="483"/>
      <c r="C105" s="381"/>
      <c r="D105" s="382"/>
      <c r="E105" s="383"/>
      <c r="F105" s="113">
        <f>C103</f>
        <v>0</v>
      </c>
      <c r="G105" s="404"/>
      <c r="H105" s="397"/>
      <c r="I105" s="398"/>
      <c r="J105" s="398"/>
      <c r="K105" s="399"/>
      <c r="L105" s="409"/>
      <c r="M105" s="410"/>
      <c r="N105" s="410"/>
      <c r="O105" s="411"/>
      <c r="P105" s="480" t="s">
        <v>45</v>
      </c>
      <c r="Q105" s="481"/>
      <c r="R105" s="482"/>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5">
      <c r="B106" s="483">
        <f>B103+1</f>
        <v>29</v>
      </c>
      <c r="C106" s="375"/>
      <c r="D106" s="376"/>
      <c r="E106" s="377"/>
      <c r="F106" s="110"/>
      <c r="G106" s="403"/>
      <c r="H106" s="405"/>
      <c r="I106" s="398"/>
      <c r="J106" s="398"/>
      <c r="K106" s="399"/>
      <c r="L106" s="406"/>
      <c r="M106" s="407"/>
      <c r="N106" s="407"/>
      <c r="O106" s="408"/>
      <c r="P106" s="485" t="s">
        <v>44</v>
      </c>
      <c r="Q106" s="486"/>
      <c r="R106" s="487"/>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58"/>
      <c r="AY106" s="559"/>
      <c r="AZ106" s="560"/>
      <c r="BA106" s="561"/>
      <c r="BB106" s="415"/>
      <c r="BC106" s="407"/>
      <c r="BD106" s="407"/>
      <c r="BE106" s="407"/>
      <c r="BF106" s="408"/>
    </row>
    <row r="107" spans="2:58" ht="20.25" customHeight="1" x14ac:dyDescent="0.5">
      <c r="B107" s="483"/>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5">
      <c r="B108" s="483"/>
      <c r="C108" s="381"/>
      <c r="D108" s="382"/>
      <c r="E108" s="383"/>
      <c r="F108" s="113">
        <f>C106</f>
        <v>0</v>
      </c>
      <c r="G108" s="404"/>
      <c r="H108" s="397"/>
      <c r="I108" s="398"/>
      <c r="J108" s="398"/>
      <c r="K108" s="399"/>
      <c r="L108" s="409"/>
      <c r="M108" s="410"/>
      <c r="N108" s="410"/>
      <c r="O108" s="411"/>
      <c r="P108" s="480" t="s">
        <v>45</v>
      </c>
      <c r="Q108" s="481"/>
      <c r="R108" s="482"/>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5">
      <c r="B109" s="483">
        <f>B106+1</f>
        <v>30</v>
      </c>
      <c r="C109" s="375"/>
      <c r="D109" s="376"/>
      <c r="E109" s="377"/>
      <c r="F109" s="110"/>
      <c r="G109" s="403"/>
      <c r="H109" s="405"/>
      <c r="I109" s="398"/>
      <c r="J109" s="398"/>
      <c r="K109" s="399"/>
      <c r="L109" s="406"/>
      <c r="M109" s="407"/>
      <c r="N109" s="407"/>
      <c r="O109" s="408"/>
      <c r="P109" s="485" t="s">
        <v>44</v>
      </c>
      <c r="Q109" s="486"/>
      <c r="R109" s="487"/>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58"/>
      <c r="AY109" s="559"/>
      <c r="AZ109" s="560"/>
      <c r="BA109" s="561"/>
      <c r="BB109" s="415"/>
      <c r="BC109" s="407"/>
      <c r="BD109" s="407"/>
      <c r="BE109" s="407"/>
      <c r="BF109" s="408"/>
    </row>
    <row r="110" spans="2:58" ht="20.25" customHeight="1" x14ac:dyDescent="0.5">
      <c r="B110" s="483"/>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5">
      <c r="B111" s="483"/>
      <c r="C111" s="381"/>
      <c r="D111" s="382"/>
      <c r="E111" s="383"/>
      <c r="F111" s="113">
        <f>C109</f>
        <v>0</v>
      </c>
      <c r="G111" s="404"/>
      <c r="H111" s="397"/>
      <c r="I111" s="398"/>
      <c r="J111" s="398"/>
      <c r="K111" s="399"/>
      <c r="L111" s="409"/>
      <c r="M111" s="410"/>
      <c r="N111" s="410"/>
      <c r="O111" s="411"/>
      <c r="P111" s="480" t="s">
        <v>45</v>
      </c>
      <c r="Q111" s="481"/>
      <c r="R111" s="482"/>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5">
      <c r="B112" s="483">
        <f>B109+1</f>
        <v>31</v>
      </c>
      <c r="C112" s="375"/>
      <c r="D112" s="376"/>
      <c r="E112" s="377"/>
      <c r="F112" s="110"/>
      <c r="G112" s="403"/>
      <c r="H112" s="405"/>
      <c r="I112" s="398"/>
      <c r="J112" s="398"/>
      <c r="K112" s="399"/>
      <c r="L112" s="406"/>
      <c r="M112" s="407"/>
      <c r="N112" s="407"/>
      <c r="O112" s="408"/>
      <c r="P112" s="485" t="s">
        <v>44</v>
      </c>
      <c r="Q112" s="486"/>
      <c r="R112" s="487"/>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58"/>
      <c r="AY112" s="559"/>
      <c r="AZ112" s="560"/>
      <c r="BA112" s="561"/>
      <c r="BB112" s="415"/>
      <c r="BC112" s="407"/>
      <c r="BD112" s="407"/>
      <c r="BE112" s="407"/>
      <c r="BF112" s="408"/>
    </row>
    <row r="113" spans="2:58" ht="20.25" customHeight="1" x14ac:dyDescent="0.5">
      <c r="B113" s="483"/>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5">
      <c r="B114" s="483"/>
      <c r="C114" s="381"/>
      <c r="D114" s="382"/>
      <c r="E114" s="383"/>
      <c r="F114" s="113">
        <f>C112</f>
        <v>0</v>
      </c>
      <c r="G114" s="404"/>
      <c r="H114" s="397"/>
      <c r="I114" s="398"/>
      <c r="J114" s="398"/>
      <c r="K114" s="399"/>
      <c r="L114" s="409"/>
      <c r="M114" s="410"/>
      <c r="N114" s="410"/>
      <c r="O114" s="411"/>
      <c r="P114" s="480" t="s">
        <v>45</v>
      </c>
      <c r="Q114" s="481"/>
      <c r="R114" s="482"/>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5">
      <c r="B115" s="483">
        <f>B112+1</f>
        <v>32</v>
      </c>
      <c r="C115" s="375"/>
      <c r="D115" s="376"/>
      <c r="E115" s="377"/>
      <c r="F115" s="110"/>
      <c r="G115" s="403"/>
      <c r="H115" s="405"/>
      <c r="I115" s="398"/>
      <c r="J115" s="398"/>
      <c r="K115" s="399"/>
      <c r="L115" s="406"/>
      <c r="M115" s="407"/>
      <c r="N115" s="407"/>
      <c r="O115" s="408"/>
      <c r="P115" s="485" t="s">
        <v>44</v>
      </c>
      <c r="Q115" s="486"/>
      <c r="R115" s="487"/>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58"/>
      <c r="AY115" s="559"/>
      <c r="AZ115" s="560"/>
      <c r="BA115" s="561"/>
      <c r="BB115" s="415"/>
      <c r="BC115" s="407"/>
      <c r="BD115" s="407"/>
      <c r="BE115" s="407"/>
      <c r="BF115" s="408"/>
    </row>
    <row r="116" spans="2:58" ht="20.25" customHeight="1" x14ac:dyDescent="0.5">
      <c r="B116" s="483"/>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5">
      <c r="B117" s="483"/>
      <c r="C117" s="381"/>
      <c r="D117" s="382"/>
      <c r="E117" s="383"/>
      <c r="F117" s="113">
        <f>C115</f>
        <v>0</v>
      </c>
      <c r="G117" s="404"/>
      <c r="H117" s="397"/>
      <c r="I117" s="398"/>
      <c r="J117" s="398"/>
      <c r="K117" s="399"/>
      <c r="L117" s="409"/>
      <c r="M117" s="410"/>
      <c r="N117" s="410"/>
      <c r="O117" s="411"/>
      <c r="P117" s="480" t="s">
        <v>45</v>
      </c>
      <c r="Q117" s="481"/>
      <c r="R117" s="482"/>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5">
      <c r="B118" s="483">
        <f>B115+1</f>
        <v>33</v>
      </c>
      <c r="C118" s="375"/>
      <c r="D118" s="376"/>
      <c r="E118" s="377"/>
      <c r="F118" s="110"/>
      <c r="G118" s="403"/>
      <c r="H118" s="405"/>
      <c r="I118" s="398"/>
      <c r="J118" s="398"/>
      <c r="K118" s="399"/>
      <c r="L118" s="406"/>
      <c r="M118" s="407"/>
      <c r="N118" s="407"/>
      <c r="O118" s="408"/>
      <c r="P118" s="485" t="s">
        <v>44</v>
      </c>
      <c r="Q118" s="486"/>
      <c r="R118" s="487"/>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58"/>
      <c r="AY118" s="559"/>
      <c r="AZ118" s="560"/>
      <c r="BA118" s="561"/>
      <c r="BB118" s="415"/>
      <c r="BC118" s="407"/>
      <c r="BD118" s="407"/>
      <c r="BE118" s="407"/>
      <c r="BF118" s="408"/>
    </row>
    <row r="119" spans="2:58" ht="20.25" customHeight="1" x14ac:dyDescent="0.5">
      <c r="B119" s="483"/>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5">
      <c r="B120" s="483"/>
      <c r="C120" s="381"/>
      <c r="D120" s="382"/>
      <c r="E120" s="383"/>
      <c r="F120" s="113">
        <f>C118</f>
        <v>0</v>
      </c>
      <c r="G120" s="404"/>
      <c r="H120" s="397"/>
      <c r="I120" s="398"/>
      <c r="J120" s="398"/>
      <c r="K120" s="399"/>
      <c r="L120" s="409"/>
      <c r="M120" s="410"/>
      <c r="N120" s="410"/>
      <c r="O120" s="411"/>
      <c r="P120" s="480" t="s">
        <v>45</v>
      </c>
      <c r="Q120" s="481"/>
      <c r="R120" s="482"/>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5">
      <c r="B121" s="483">
        <f>B118+1</f>
        <v>34</v>
      </c>
      <c r="C121" s="375"/>
      <c r="D121" s="376"/>
      <c r="E121" s="377"/>
      <c r="F121" s="110"/>
      <c r="G121" s="403"/>
      <c r="H121" s="405"/>
      <c r="I121" s="398"/>
      <c r="J121" s="398"/>
      <c r="K121" s="399"/>
      <c r="L121" s="406"/>
      <c r="M121" s="407"/>
      <c r="N121" s="407"/>
      <c r="O121" s="408"/>
      <c r="P121" s="485" t="s">
        <v>44</v>
      </c>
      <c r="Q121" s="486"/>
      <c r="R121" s="487"/>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58"/>
      <c r="AY121" s="559"/>
      <c r="AZ121" s="560"/>
      <c r="BA121" s="561"/>
      <c r="BB121" s="415"/>
      <c r="BC121" s="407"/>
      <c r="BD121" s="407"/>
      <c r="BE121" s="407"/>
      <c r="BF121" s="408"/>
    </row>
    <row r="122" spans="2:58" ht="20.25" customHeight="1" x14ac:dyDescent="0.5">
      <c r="B122" s="483"/>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5">
      <c r="B123" s="483"/>
      <c r="C123" s="381"/>
      <c r="D123" s="382"/>
      <c r="E123" s="383"/>
      <c r="F123" s="113">
        <f>C121</f>
        <v>0</v>
      </c>
      <c r="G123" s="404"/>
      <c r="H123" s="397"/>
      <c r="I123" s="398"/>
      <c r="J123" s="398"/>
      <c r="K123" s="399"/>
      <c r="L123" s="409"/>
      <c r="M123" s="410"/>
      <c r="N123" s="410"/>
      <c r="O123" s="411"/>
      <c r="P123" s="480" t="s">
        <v>45</v>
      </c>
      <c r="Q123" s="481"/>
      <c r="R123" s="482"/>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5">
      <c r="B124" s="483">
        <f>B121+1</f>
        <v>35</v>
      </c>
      <c r="C124" s="375"/>
      <c r="D124" s="376"/>
      <c r="E124" s="377"/>
      <c r="F124" s="110"/>
      <c r="G124" s="403"/>
      <c r="H124" s="405"/>
      <c r="I124" s="398"/>
      <c r="J124" s="398"/>
      <c r="K124" s="399"/>
      <c r="L124" s="406"/>
      <c r="M124" s="407"/>
      <c r="N124" s="407"/>
      <c r="O124" s="408"/>
      <c r="P124" s="485" t="s">
        <v>44</v>
      </c>
      <c r="Q124" s="486"/>
      <c r="R124" s="487"/>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58"/>
      <c r="AY124" s="559"/>
      <c r="AZ124" s="560"/>
      <c r="BA124" s="561"/>
      <c r="BB124" s="415"/>
      <c r="BC124" s="407"/>
      <c r="BD124" s="407"/>
      <c r="BE124" s="407"/>
      <c r="BF124" s="408"/>
    </row>
    <row r="125" spans="2:58" ht="20.25" customHeight="1" x14ac:dyDescent="0.5">
      <c r="B125" s="483"/>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5">
      <c r="B126" s="483"/>
      <c r="C126" s="381"/>
      <c r="D126" s="382"/>
      <c r="E126" s="383"/>
      <c r="F126" s="113">
        <f>C124</f>
        <v>0</v>
      </c>
      <c r="G126" s="404"/>
      <c r="H126" s="397"/>
      <c r="I126" s="398"/>
      <c r="J126" s="398"/>
      <c r="K126" s="399"/>
      <c r="L126" s="409"/>
      <c r="M126" s="410"/>
      <c r="N126" s="410"/>
      <c r="O126" s="411"/>
      <c r="P126" s="480" t="s">
        <v>45</v>
      </c>
      <c r="Q126" s="481"/>
      <c r="R126" s="482"/>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5">
      <c r="B127" s="483">
        <f>B124+1</f>
        <v>36</v>
      </c>
      <c r="C127" s="375"/>
      <c r="D127" s="376"/>
      <c r="E127" s="377"/>
      <c r="F127" s="110"/>
      <c r="G127" s="403"/>
      <c r="H127" s="405"/>
      <c r="I127" s="398"/>
      <c r="J127" s="398"/>
      <c r="K127" s="399"/>
      <c r="L127" s="406"/>
      <c r="M127" s="407"/>
      <c r="N127" s="407"/>
      <c r="O127" s="408"/>
      <c r="P127" s="485" t="s">
        <v>44</v>
      </c>
      <c r="Q127" s="486"/>
      <c r="R127" s="487"/>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58"/>
      <c r="AY127" s="559"/>
      <c r="AZ127" s="560"/>
      <c r="BA127" s="561"/>
      <c r="BB127" s="415"/>
      <c r="BC127" s="407"/>
      <c r="BD127" s="407"/>
      <c r="BE127" s="407"/>
      <c r="BF127" s="408"/>
    </row>
    <row r="128" spans="2:58" ht="20.25" customHeight="1" x14ac:dyDescent="0.5">
      <c r="B128" s="483"/>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5">
      <c r="B129" s="483"/>
      <c r="C129" s="381"/>
      <c r="D129" s="382"/>
      <c r="E129" s="383"/>
      <c r="F129" s="113">
        <f>C127</f>
        <v>0</v>
      </c>
      <c r="G129" s="404"/>
      <c r="H129" s="397"/>
      <c r="I129" s="398"/>
      <c r="J129" s="398"/>
      <c r="K129" s="399"/>
      <c r="L129" s="409"/>
      <c r="M129" s="410"/>
      <c r="N129" s="410"/>
      <c r="O129" s="411"/>
      <c r="P129" s="480" t="s">
        <v>45</v>
      </c>
      <c r="Q129" s="481"/>
      <c r="R129" s="482"/>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5">
      <c r="B130" s="483">
        <f>B127+1</f>
        <v>37</v>
      </c>
      <c r="C130" s="375"/>
      <c r="D130" s="376"/>
      <c r="E130" s="377"/>
      <c r="F130" s="110"/>
      <c r="G130" s="403"/>
      <c r="H130" s="405"/>
      <c r="I130" s="398"/>
      <c r="J130" s="398"/>
      <c r="K130" s="399"/>
      <c r="L130" s="406"/>
      <c r="M130" s="407"/>
      <c r="N130" s="407"/>
      <c r="O130" s="408"/>
      <c r="P130" s="485" t="s">
        <v>44</v>
      </c>
      <c r="Q130" s="486"/>
      <c r="R130" s="487"/>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58"/>
      <c r="AY130" s="559"/>
      <c r="AZ130" s="560"/>
      <c r="BA130" s="561"/>
      <c r="BB130" s="415"/>
      <c r="BC130" s="407"/>
      <c r="BD130" s="407"/>
      <c r="BE130" s="407"/>
      <c r="BF130" s="408"/>
    </row>
    <row r="131" spans="2:58" ht="20.25" customHeight="1" x14ac:dyDescent="0.5">
      <c r="B131" s="483"/>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5">
      <c r="B132" s="483"/>
      <c r="C132" s="381"/>
      <c r="D132" s="382"/>
      <c r="E132" s="383"/>
      <c r="F132" s="113">
        <f>C130</f>
        <v>0</v>
      </c>
      <c r="G132" s="404"/>
      <c r="H132" s="397"/>
      <c r="I132" s="398"/>
      <c r="J132" s="398"/>
      <c r="K132" s="399"/>
      <c r="L132" s="409"/>
      <c r="M132" s="410"/>
      <c r="N132" s="410"/>
      <c r="O132" s="411"/>
      <c r="P132" s="480" t="s">
        <v>45</v>
      </c>
      <c r="Q132" s="481"/>
      <c r="R132" s="482"/>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5">
      <c r="B133" s="483">
        <f>B130+1</f>
        <v>38</v>
      </c>
      <c r="C133" s="375"/>
      <c r="D133" s="376"/>
      <c r="E133" s="377"/>
      <c r="F133" s="110"/>
      <c r="G133" s="403"/>
      <c r="H133" s="405"/>
      <c r="I133" s="398"/>
      <c r="J133" s="398"/>
      <c r="K133" s="399"/>
      <c r="L133" s="406"/>
      <c r="M133" s="407"/>
      <c r="N133" s="407"/>
      <c r="O133" s="408"/>
      <c r="P133" s="485" t="s">
        <v>44</v>
      </c>
      <c r="Q133" s="486"/>
      <c r="R133" s="487"/>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58"/>
      <c r="AY133" s="559"/>
      <c r="AZ133" s="560"/>
      <c r="BA133" s="561"/>
      <c r="BB133" s="415"/>
      <c r="BC133" s="407"/>
      <c r="BD133" s="407"/>
      <c r="BE133" s="407"/>
      <c r="BF133" s="408"/>
    </row>
    <row r="134" spans="2:58" ht="20.25" customHeight="1" x14ac:dyDescent="0.5">
      <c r="B134" s="483"/>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5">
      <c r="B135" s="483"/>
      <c r="C135" s="381"/>
      <c r="D135" s="382"/>
      <c r="E135" s="383"/>
      <c r="F135" s="113">
        <f>C133</f>
        <v>0</v>
      </c>
      <c r="G135" s="404"/>
      <c r="H135" s="397"/>
      <c r="I135" s="398"/>
      <c r="J135" s="398"/>
      <c r="K135" s="399"/>
      <c r="L135" s="409"/>
      <c r="M135" s="410"/>
      <c r="N135" s="410"/>
      <c r="O135" s="411"/>
      <c r="P135" s="480" t="s">
        <v>45</v>
      </c>
      <c r="Q135" s="481"/>
      <c r="R135" s="482"/>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5">
      <c r="B136" s="483">
        <f>B133+1</f>
        <v>39</v>
      </c>
      <c r="C136" s="375"/>
      <c r="D136" s="376"/>
      <c r="E136" s="377"/>
      <c r="F136" s="110"/>
      <c r="G136" s="403"/>
      <c r="H136" s="405"/>
      <c r="I136" s="398"/>
      <c r="J136" s="398"/>
      <c r="K136" s="399"/>
      <c r="L136" s="406"/>
      <c r="M136" s="407"/>
      <c r="N136" s="407"/>
      <c r="O136" s="408"/>
      <c r="P136" s="485" t="s">
        <v>44</v>
      </c>
      <c r="Q136" s="486"/>
      <c r="R136" s="487"/>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58"/>
      <c r="AY136" s="559"/>
      <c r="AZ136" s="560"/>
      <c r="BA136" s="561"/>
      <c r="BB136" s="415"/>
      <c r="BC136" s="407"/>
      <c r="BD136" s="407"/>
      <c r="BE136" s="407"/>
      <c r="BF136" s="408"/>
    </row>
    <row r="137" spans="2:58" ht="20.25" customHeight="1" x14ac:dyDescent="0.5">
      <c r="B137" s="483"/>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5">
      <c r="B138" s="483"/>
      <c r="C138" s="381"/>
      <c r="D138" s="382"/>
      <c r="E138" s="383"/>
      <c r="F138" s="113">
        <f>C136</f>
        <v>0</v>
      </c>
      <c r="G138" s="404"/>
      <c r="H138" s="397"/>
      <c r="I138" s="398"/>
      <c r="J138" s="398"/>
      <c r="K138" s="399"/>
      <c r="L138" s="409"/>
      <c r="M138" s="410"/>
      <c r="N138" s="410"/>
      <c r="O138" s="411"/>
      <c r="P138" s="480" t="s">
        <v>45</v>
      </c>
      <c r="Q138" s="481"/>
      <c r="R138" s="482"/>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5">
      <c r="B139" s="483">
        <f>B136+1</f>
        <v>40</v>
      </c>
      <c r="C139" s="375"/>
      <c r="D139" s="376"/>
      <c r="E139" s="377"/>
      <c r="F139" s="110"/>
      <c r="G139" s="403"/>
      <c r="H139" s="405"/>
      <c r="I139" s="398"/>
      <c r="J139" s="398"/>
      <c r="K139" s="399"/>
      <c r="L139" s="406"/>
      <c r="M139" s="407"/>
      <c r="N139" s="407"/>
      <c r="O139" s="408"/>
      <c r="P139" s="485" t="s">
        <v>44</v>
      </c>
      <c r="Q139" s="486"/>
      <c r="R139" s="487"/>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58"/>
      <c r="AY139" s="559"/>
      <c r="AZ139" s="560"/>
      <c r="BA139" s="561"/>
      <c r="BB139" s="415"/>
      <c r="BC139" s="407"/>
      <c r="BD139" s="407"/>
      <c r="BE139" s="407"/>
      <c r="BF139" s="408"/>
    </row>
    <row r="140" spans="2:58" ht="20.25" customHeight="1" x14ac:dyDescent="0.5">
      <c r="B140" s="483"/>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5">
      <c r="B141" s="483"/>
      <c r="C141" s="381"/>
      <c r="D141" s="382"/>
      <c r="E141" s="383"/>
      <c r="F141" s="113">
        <f>C139</f>
        <v>0</v>
      </c>
      <c r="G141" s="404"/>
      <c r="H141" s="397"/>
      <c r="I141" s="398"/>
      <c r="J141" s="398"/>
      <c r="K141" s="399"/>
      <c r="L141" s="409"/>
      <c r="M141" s="410"/>
      <c r="N141" s="410"/>
      <c r="O141" s="411"/>
      <c r="P141" s="480" t="s">
        <v>45</v>
      </c>
      <c r="Q141" s="481"/>
      <c r="R141" s="482"/>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5">
      <c r="B142" s="483">
        <f>B139+1</f>
        <v>41</v>
      </c>
      <c r="C142" s="375"/>
      <c r="D142" s="376"/>
      <c r="E142" s="377"/>
      <c r="F142" s="110"/>
      <c r="G142" s="403"/>
      <c r="H142" s="405"/>
      <c r="I142" s="398"/>
      <c r="J142" s="398"/>
      <c r="K142" s="399"/>
      <c r="L142" s="406"/>
      <c r="M142" s="407"/>
      <c r="N142" s="407"/>
      <c r="O142" s="408"/>
      <c r="P142" s="485" t="s">
        <v>44</v>
      </c>
      <c r="Q142" s="486"/>
      <c r="R142" s="487"/>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58"/>
      <c r="AY142" s="559"/>
      <c r="AZ142" s="560"/>
      <c r="BA142" s="561"/>
      <c r="BB142" s="415"/>
      <c r="BC142" s="407"/>
      <c r="BD142" s="407"/>
      <c r="BE142" s="407"/>
      <c r="BF142" s="408"/>
    </row>
    <row r="143" spans="2:58" ht="20.25" customHeight="1" x14ac:dyDescent="0.5">
      <c r="B143" s="483"/>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5">
      <c r="B144" s="483"/>
      <c r="C144" s="381"/>
      <c r="D144" s="382"/>
      <c r="E144" s="383"/>
      <c r="F144" s="113">
        <f>C142</f>
        <v>0</v>
      </c>
      <c r="G144" s="404"/>
      <c r="H144" s="397"/>
      <c r="I144" s="398"/>
      <c r="J144" s="398"/>
      <c r="K144" s="399"/>
      <c r="L144" s="409"/>
      <c r="M144" s="410"/>
      <c r="N144" s="410"/>
      <c r="O144" s="411"/>
      <c r="P144" s="480" t="s">
        <v>45</v>
      </c>
      <c r="Q144" s="481"/>
      <c r="R144" s="482"/>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5">
      <c r="B145" s="483">
        <f>B142+1</f>
        <v>42</v>
      </c>
      <c r="C145" s="375"/>
      <c r="D145" s="376"/>
      <c r="E145" s="377"/>
      <c r="F145" s="110"/>
      <c r="G145" s="403"/>
      <c r="H145" s="405"/>
      <c r="I145" s="398"/>
      <c r="J145" s="398"/>
      <c r="K145" s="399"/>
      <c r="L145" s="406"/>
      <c r="M145" s="407"/>
      <c r="N145" s="407"/>
      <c r="O145" s="408"/>
      <c r="P145" s="485" t="s">
        <v>44</v>
      </c>
      <c r="Q145" s="486"/>
      <c r="R145" s="487"/>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58"/>
      <c r="AY145" s="559"/>
      <c r="AZ145" s="560"/>
      <c r="BA145" s="561"/>
      <c r="BB145" s="415"/>
      <c r="BC145" s="407"/>
      <c r="BD145" s="407"/>
      <c r="BE145" s="407"/>
      <c r="BF145" s="408"/>
    </row>
    <row r="146" spans="2:58" ht="20.25" customHeight="1" x14ac:dyDescent="0.5">
      <c r="B146" s="483"/>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5">
      <c r="B147" s="483"/>
      <c r="C147" s="381"/>
      <c r="D147" s="382"/>
      <c r="E147" s="383"/>
      <c r="F147" s="113">
        <f>C145</f>
        <v>0</v>
      </c>
      <c r="G147" s="404"/>
      <c r="H147" s="397"/>
      <c r="I147" s="398"/>
      <c r="J147" s="398"/>
      <c r="K147" s="399"/>
      <c r="L147" s="409"/>
      <c r="M147" s="410"/>
      <c r="N147" s="410"/>
      <c r="O147" s="411"/>
      <c r="P147" s="480" t="s">
        <v>45</v>
      </c>
      <c r="Q147" s="481"/>
      <c r="R147" s="482"/>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5">
      <c r="B148" s="483">
        <f>B145+1</f>
        <v>43</v>
      </c>
      <c r="C148" s="375"/>
      <c r="D148" s="376"/>
      <c r="E148" s="377"/>
      <c r="F148" s="110"/>
      <c r="G148" s="403"/>
      <c r="H148" s="405"/>
      <c r="I148" s="398"/>
      <c r="J148" s="398"/>
      <c r="K148" s="399"/>
      <c r="L148" s="406"/>
      <c r="M148" s="407"/>
      <c r="N148" s="407"/>
      <c r="O148" s="408"/>
      <c r="P148" s="485" t="s">
        <v>44</v>
      </c>
      <c r="Q148" s="486"/>
      <c r="R148" s="487"/>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58"/>
      <c r="AY148" s="559"/>
      <c r="AZ148" s="560"/>
      <c r="BA148" s="561"/>
      <c r="BB148" s="415"/>
      <c r="BC148" s="407"/>
      <c r="BD148" s="407"/>
      <c r="BE148" s="407"/>
      <c r="BF148" s="408"/>
    </row>
    <row r="149" spans="2:58" ht="20.25" customHeight="1" x14ac:dyDescent="0.5">
      <c r="B149" s="483"/>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5">
      <c r="B150" s="483"/>
      <c r="C150" s="381"/>
      <c r="D150" s="382"/>
      <c r="E150" s="383"/>
      <c r="F150" s="113">
        <f>C148</f>
        <v>0</v>
      </c>
      <c r="G150" s="404"/>
      <c r="H150" s="397"/>
      <c r="I150" s="398"/>
      <c r="J150" s="398"/>
      <c r="K150" s="399"/>
      <c r="L150" s="409"/>
      <c r="M150" s="410"/>
      <c r="N150" s="410"/>
      <c r="O150" s="411"/>
      <c r="P150" s="480" t="s">
        <v>45</v>
      </c>
      <c r="Q150" s="481"/>
      <c r="R150" s="482"/>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5">
      <c r="B151" s="483">
        <f>B148+1</f>
        <v>44</v>
      </c>
      <c r="C151" s="375"/>
      <c r="D151" s="376"/>
      <c r="E151" s="377"/>
      <c r="F151" s="110"/>
      <c r="G151" s="403"/>
      <c r="H151" s="405"/>
      <c r="I151" s="398"/>
      <c r="J151" s="398"/>
      <c r="K151" s="399"/>
      <c r="L151" s="406"/>
      <c r="M151" s="407"/>
      <c r="N151" s="407"/>
      <c r="O151" s="408"/>
      <c r="P151" s="485" t="s">
        <v>44</v>
      </c>
      <c r="Q151" s="486"/>
      <c r="R151" s="487"/>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58"/>
      <c r="AY151" s="559"/>
      <c r="AZ151" s="560"/>
      <c r="BA151" s="561"/>
      <c r="BB151" s="415"/>
      <c r="BC151" s="407"/>
      <c r="BD151" s="407"/>
      <c r="BE151" s="407"/>
      <c r="BF151" s="408"/>
    </row>
    <row r="152" spans="2:58" ht="20.25" customHeight="1" x14ac:dyDescent="0.5">
      <c r="B152" s="483"/>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5">
      <c r="B153" s="483"/>
      <c r="C153" s="381"/>
      <c r="D153" s="382"/>
      <c r="E153" s="383"/>
      <c r="F153" s="113">
        <f>C151</f>
        <v>0</v>
      </c>
      <c r="G153" s="404"/>
      <c r="H153" s="397"/>
      <c r="I153" s="398"/>
      <c r="J153" s="398"/>
      <c r="K153" s="399"/>
      <c r="L153" s="409"/>
      <c r="M153" s="410"/>
      <c r="N153" s="410"/>
      <c r="O153" s="411"/>
      <c r="P153" s="480" t="s">
        <v>45</v>
      </c>
      <c r="Q153" s="481"/>
      <c r="R153" s="482"/>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5">
      <c r="B154" s="483">
        <f>B151+1</f>
        <v>45</v>
      </c>
      <c r="C154" s="375"/>
      <c r="D154" s="376"/>
      <c r="E154" s="377"/>
      <c r="F154" s="110"/>
      <c r="G154" s="403"/>
      <c r="H154" s="405"/>
      <c r="I154" s="398"/>
      <c r="J154" s="398"/>
      <c r="K154" s="399"/>
      <c r="L154" s="406"/>
      <c r="M154" s="407"/>
      <c r="N154" s="407"/>
      <c r="O154" s="408"/>
      <c r="P154" s="485" t="s">
        <v>44</v>
      </c>
      <c r="Q154" s="486"/>
      <c r="R154" s="487"/>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58"/>
      <c r="AY154" s="559"/>
      <c r="AZ154" s="560"/>
      <c r="BA154" s="561"/>
      <c r="BB154" s="415"/>
      <c r="BC154" s="407"/>
      <c r="BD154" s="407"/>
      <c r="BE154" s="407"/>
      <c r="BF154" s="408"/>
    </row>
    <row r="155" spans="2:58" ht="20.25" customHeight="1" x14ac:dyDescent="0.5">
      <c r="B155" s="483"/>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5">
      <c r="B156" s="483"/>
      <c r="C156" s="381"/>
      <c r="D156" s="382"/>
      <c r="E156" s="383"/>
      <c r="F156" s="113">
        <f>C154</f>
        <v>0</v>
      </c>
      <c r="G156" s="404"/>
      <c r="H156" s="397"/>
      <c r="I156" s="398"/>
      <c r="J156" s="398"/>
      <c r="K156" s="399"/>
      <c r="L156" s="409"/>
      <c r="M156" s="410"/>
      <c r="N156" s="410"/>
      <c r="O156" s="411"/>
      <c r="P156" s="480" t="s">
        <v>45</v>
      </c>
      <c r="Q156" s="481"/>
      <c r="R156" s="482"/>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5">
      <c r="B157" s="483">
        <f>B154+1</f>
        <v>46</v>
      </c>
      <c r="C157" s="375"/>
      <c r="D157" s="376"/>
      <c r="E157" s="377"/>
      <c r="F157" s="110"/>
      <c r="G157" s="403"/>
      <c r="H157" s="405"/>
      <c r="I157" s="398"/>
      <c r="J157" s="398"/>
      <c r="K157" s="399"/>
      <c r="L157" s="406"/>
      <c r="M157" s="407"/>
      <c r="N157" s="407"/>
      <c r="O157" s="408"/>
      <c r="P157" s="485" t="s">
        <v>44</v>
      </c>
      <c r="Q157" s="486"/>
      <c r="R157" s="487"/>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58"/>
      <c r="AY157" s="559"/>
      <c r="AZ157" s="560"/>
      <c r="BA157" s="561"/>
      <c r="BB157" s="415"/>
      <c r="BC157" s="407"/>
      <c r="BD157" s="407"/>
      <c r="BE157" s="407"/>
      <c r="BF157" s="408"/>
    </row>
    <row r="158" spans="2:58" ht="20.25" customHeight="1" x14ac:dyDescent="0.5">
      <c r="B158" s="483"/>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5">
      <c r="B159" s="483"/>
      <c r="C159" s="381"/>
      <c r="D159" s="382"/>
      <c r="E159" s="383"/>
      <c r="F159" s="113">
        <f>C157</f>
        <v>0</v>
      </c>
      <c r="G159" s="404"/>
      <c r="H159" s="397"/>
      <c r="I159" s="398"/>
      <c r="J159" s="398"/>
      <c r="K159" s="399"/>
      <c r="L159" s="409"/>
      <c r="M159" s="410"/>
      <c r="N159" s="410"/>
      <c r="O159" s="411"/>
      <c r="P159" s="480" t="s">
        <v>45</v>
      </c>
      <c r="Q159" s="481"/>
      <c r="R159" s="482"/>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5">
      <c r="B160" s="483">
        <f>B157+1</f>
        <v>47</v>
      </c>
      <c r="C160" s="375"/>
      <c r="D160" s="376"/>
      <c r="E160" s="377"/>
      <c r="F160" s="110"/>
      <c r="G160" s="403"/>
      <c r="H160" s="405"/>
      <c r="I160" s="398"/>
      <c r="J160" s="398"/>
      <c r="K160" s="399"/>
      <c r="L160" s="406"/>
      <c r="M160" s="407"/>
      <c r="N160" s="407"/>
      <c r="O160" s="408"/>
      <c r="P160" s="485" t="s">
        <v>44</v>
      </c>
      <c r="Q160" s="486"/>
      <c r="R160" s="487"/>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58"/>
      <c r="AY160" s="559"/>
      <c r="AZ160" s="560"/>
      <c r="BA160" s="561"/>
      <c r="BB160" s="415"/>
      <c r="BC160" s="407"/>
      <c r="BD160" s="407"/>
      <c r="BE160" s="407"/>
      <c r="BF160" s="408"/>
    </row>
    <row r="161" spans="2:58" ht="20.25" customHeight="1" x14ac:dyDescent="0.5">
      <c r="B161" s="483"/>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5">
      <c r="B162" s="483"/>
      <c r="C162" s="381"/>
      <c r="D162" s="382"/>
      <c r="E162" s="383"/>
      <c r="F162" s="113">
        <f>C160</f>
        <v>0</v>
      </c>
      <c r="G162" s="404"/>
      <c r="H162" s="397"/>
      <c r="I162" s="398"/>
      <c r="J162" s="398"/>
      <c r="K162" s="399"/>
      <c r="L162" s="409"/>
      <c r="M162" s="410"/>
      <c r="N162" s="410"/>
      <c r="O162" s="411"/>
      <c r="P162" s="480" t="s">
        <v>45</v>
      </c>
      <c r="Q162" s="481"/>
      <c r="R162" s="482"/>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5">
      <c r="B163" s="483">
        <f>B160+1</f>
        <v>48</v>
      </c>
      <c r="C163" s="375"/>
      <c r="D163" s="376"/>
      <c r="E163" s="377"/>
      <c r="F163" s="110"/>
      <c r="G163" s="403"/>
      <c r="H163" s="405"/>
      <c r="I163" s="398"/>
      <c r="J163" s="398"/>
      <c r="K163" s="399"/>
      <c r="L163" s="406"/>
      <c r="M163" s="407"/>
      <c r="N163" s="407"/>
      <c r="O163" s="408"/>
      <c r="P163" s="485" t="s">
        <v>44</v>
      </c>
      <c r="Q163" s="486"/>
      <c r="R163" s="487"/>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58"/>
      <c r="AY163" s="559"/>
      <c r="AZ163" s="560"/>
      <c r="BA163" s="561"/>
      <c r="BB163" s="415"/>
      <c r="BC163" s="407"/>
      <c r="BD163" s="407"/>
      <c r="BE163" s="407"/>
      <c r="BF163" s="408"/>
    </row>
    <row r="164" spans="2:58" ht="20.25" customHeight="1" x14ac:dyDescent="0.5">
      <c r="B164" s="483"/>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5">
      <c r="B165" s="483"/>
      <c r="C165" s="381"/>
      <c r="D165" s="382"/>
      <c r="E165" s="383"/>
      <c r="F165" s="113">
        <f>C163</f>
        <v>0</v>
      </c>
      <c r="G165" s="404"/>
      <c r="H165" s="397"/>
      <c r="I165" s="398"/>
      <c r="J165" s="398"/>
      <c r="K165" s="399"/>
      <c r="L165" s="409"/>
      <c r="M165" s="410"/>
      <c r="N165" s="410"/>
      <c r="O165" s="411"/>
      <c r="P165" s="480" t="s">
        <v>45</v>
      </c>
      <c r="Q165" s="481"/>
      <c r="R165" s="482"/>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5">
      <c r="B166" s="483">
        <f>B163+1</f>
        <v>49</v>
      </c>
      <c r="C166" s="375"/>
      <c r="D166" s="376"/>
      <c r="E166" s="377"/>
      <c r="F166" s="110"/>
      <c r="G166" s="403"/>
      <c r="H166" s="405"/>
      <c r="I166" s="398"/>
      <c r="J166" s="398"/>
      <c r="K166" s="399"/>
      <c r="L166" s="406"/>
      <c r="M166" s="407"/>
      <c r="N166" s="407"/>
      <c r="O166" s="408"/>
      <c r="P166" s="485" t="s">
        <v>44</v>
      </c>
      <c r="Q166" s="486"/>
      <c r="R166" s="487"/>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58"/>
      <c r="AY166" s="559"/>
      <c r="AZ166" s="560"/>
      <c r="BA166" s="561"/>
      <c r="BB166" s="415"/>
      <c r="BC166" s="407"/>
      <c r="BD166" s="407"/>
      <c r="BE166" s="407"/>
      <c r="BF166" s="408"/>
    </row>
    <row r="167" spans="2:58" ht="20.25" customHeight="1" x14ac:dyDescent="0.5">
      <c r="B167" s="483"/>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5">
      <c r="B168" s="483"/>
      <c r="C168" s="381"/>
      <c r="D168" s="382"/>
      <c r="E168" s="383"/>
      <c r="F168" s="113">
        <f>C166</f>
        <v>0</v>
      </c>
      <c r="G168" s="404"/>
      <c r="H168" s="397"/>
      <c r="I168" s="398"/>
      <c r="J168" s="398"/>
      <c r="K168" s="399"/>
      <c r="L168" s="409"/>
      <c r="M168" s="410"/>
      <c r="N168" s="410"/>
      <c r="O168" s="411"/>
      <c r="P168" s="480" t="s">
        <v>45</v>
      </c>
      <c r="Q168" s="481"/>
      <c r="R168" s="482"/>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5">
      <c r="B169" s="483">
        <f>B166+1</f>
        <v>50</v>
      </c>
      <c r="C169" s="375"/>
      <c r="D169" s="376"/>
      <c r="E169" s="377"/>
      <c r="F169" s="110"/>
      <c r="G169" s="403"/>
      <c r="H169" s="405"/>
      <c r="I169" s="398"/>
      <c r="J169" s="398"/>
      <c r="K169" s="399"/>
      <c r="L169" s="406"/>
      <c r="M169" s="407"/>
      <c r="N169" s="407"/>
      <c r="O169" s="408"/>
      <c r="P169" s="485" t="s">
        <v>44</v>
      </c>
      <c r="Q169" s="486"/>
      <c r="R169" s="487"/>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58"/>
      <c r="AY169" s="559"/>
      <c r="AZ169" s="560"/>
      <c r="BA169" s="561"/>
      <c r="BB169" s="415"/>
      <c r="BC169" s="407"/>
      <c r="BD169" s="407"/>
      <c r="BE169" s="407"/>
      <c r="BF169" s="408"/>
    </row>
    <row r="170" spans="2:58" ht="20.25" customHeight="1" x14ac:dyDescent="0.5">
      <c r="B170" s="483"/>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5">
      <c r="B171" s="483"/>
      <c r="C171" s="381"/>
      <c r="D171" s="382"/>
      <c r="E171" s="383"/>
      <c r="F171" s="113">
        <f>C169</f>
        <v>0</v>
      </c>
      <c r="G171" s="404"/>
      <c r="H171" s="397"/>
      <c r="I171" s="398"/>
      <c r="J171" s="398"/>
      <c r="K171" s="399"/>
      <c r="L171" s="409"/>
      <c r="M171" s="410"/>
      <c r="N171" s="410"/>
      <c r="O171" s="411"/>
      <c r="P171" s="480" t="s">
        <v>45</v>
      </c>
      <c r="Q171" s="481"/>
      <c r="R171" s="482"/>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5">
      <c r="B172" s="483">
        <f>B169+1</f>
        <v>51</v>
      </c>
      <c r="C172" s="375"/>
      <c r="D172" s="376"/>
      <c r="E172" s="377"/>
      <c r="F172" s="110"/>
      <c r="G172" s="403"/>
      <c r="H172" s="405"/>
      <c r="I172" s="398"/>
      <c r="J172" s="398"/>
      <c r="K172" s="399"/>
      <c r="L172" s="406"/>
      <c r="M172" s="407"/>
      <c r="N172" s="407"/>
      <c r="O172" s="408"/>
      <c r="P172" s="485" t="s">
        <v>44</v>
      </c>
      <c r="Q172" s="486"/>
      <c r="R172" s="487"/>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58"/>
      <c r="AY172" s="559"/>
      <c r="AZ172" s="560"/>
      <c r="BA172" s="561"/>
      <c r="BB172" s="415"/>
      <c r="BC172" s="407"/>
      <c r="BD172" s="407"/>
      <c r="BE172" s="407"/>
      <c r="BF172" s="408"/>
    </row>
    <row r="173" spans="2:58" ht="20.25" customHeight="1" x14ac:dyDescent="0.5">
      <c r="B173" s="483"/>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5">
      <c r="B174" s="483"/>
      <c r="C174" s="381"/>
      <c r="D174" s="382"/>
      <c r="E174" s="383"/>
      <c r="F174" s="113">
        <f>C172</f>
        <v>0</v>
      </c>
      <c r="G174" s="404"/>
      <c r="H174" s="397"/>
      <c r="I174" s="398"/>
      <c r="J174" s="398"/>
      <c r="K174" s="399"/>
      <c r="L174" s="409"/>
      <c r="M174" s="410"/>
      <c r="N174" s="410"/>
      <c r="O174" s="411"/>
      <c r="P174" s="480" t="s">
        <v>45</v>
      </c>
      <c r="Q174" s="481"/>
      <c r="R174" s="482"/>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5">
      <c r="B175" s="483">
        <f>B172+1</f>
        <v>52</v>
      </c>
      <c r="C175" s="375"/>
      <c r="D175" s="376"/>
      <c r="E175" s="377"/>
      <c r="F175" s="110"/>
      <c r="G175" s="403"/>
      <c r="H175" s="405"/>
      <c r="I175" s="398"/>
      <c r="J175" s="398"/>
      <c r="K175" s="399"/>
      <c r="L175" s="406"/>
      <c r="M175" s="407"/>
      <c r="N175" s="407"/>
      <c r="O175" s="408"/>
      <c r="P175" s="485" t="s">
        <v>44</v>
      </c>
      <c r="Q175" s="486"/>
      <c r="R175" s="487"/>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58"/>
      <c r="AY175" s="559"/>
      <c r="AZ175" s="560"/>
      <c r="BA175" s="561"/>
      <c r="BB175" s="415"/>
      <c r="BC175" s="407"/>
      <c r="BD175" s="407"/>
      <c r="BE175" s="407"/>
      <c r="BF175" s="408"/>
    </row>
    <row r="176" spans="2:58" ht="20.25" customHeight="1" x14ac:dyDescent="0.5">
      <c r="B176" s="483"/>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5">
      <c r="B177" s="483"/>
      <c r="C177" s="381"/>
      <c r="D177" s="382"/>
      <c r="E177" s="383"/>
      <c r="F177" s="113">
        <f>C175</f>
        <v>0</v>
      </c>
      <c r="G177" s="404"/>
      <c r="H177" s="397"/>
      <c r="I177" s="398"/>
      <c r="J177" s="398"/>
      <c r="K177" s="399"/>
      <c r="L177" s="409"/>
      <c r="M177" s="410"/>
      <c r="N177" s="410"/>
      <c r="O177" s="411"/>
      <c r="P177" s="480" t="s">
        <v>45</v>
      </c>
      <c r="Q177" s="481"/>
      <c r="R177" s="482"/>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5">
      <c r="B178" s="483">
        <f>B175+1</f>
        <v>53</v>
      </c>
      <c r="C178" s="375"/>
      <c r="D178" s="376"/>
      <c r="E178" s="377"/>
      <c r="F178" s="110"/>
      <c r="G178" s="403"/>
      <c r="H178" s="405"/>
      <c r="I178" s="398"/>
      <c r="J178" s="398"/>
      <c r="K178" s="399"/>
      <c r="L178" s="406"/>
      <c r="M178" s="407"/>
      <c r="N178" s="407"/>
      <c r="O178" s="408"/>
      <c r="P178" s="485" t="s">
        <v>44</v>
      </c>
      <c r="Q178" s="486"/>
      <c r="R178" s="487"/>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58"/>
      <c r="AY178" s="559"/>
      <c r="AZ178" s="560"/>
      <c r="BA178" s="561"/>
      <c r="BB178" s="415"/>
      <c r="BC178" s="407"/>
      <c r="BD178" s="407"/>
      <c r="BE178" s="407"/>
      <c r="BF178" s="408"/>
    </row>
    <row r="179" spans="2:58" ht="20.25" customHeight="1" x14ac:dyDescent="0.5">
      <c r="B179" s="483"/>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5">
      <c r="B180" s="483"/>
      <c r="C180" s="381"/>
      <c r="D180" s="382"/>
      <c r="E180" s="383"/>
      <c r="F180" s="113">
        <f>C178</f>
        <v>0</v>
      </c>
      <c r="G180" s="404"/>
      <c r="H180" s="397"/>
      <c r="I180" s="398"/>
      <c r="J180" s="398"/>
      <c r="K180" s="399"/>
      <c r="L180" s="409"/>
      <c r="M180" s="410"/>
      <c r="N180" s="410"/>
      <c r="O180" s="411"/>
      <c r="P180" s="480" t="s">
        <v>45</v>
      </c>
      <c r="Q180" s="481"/>
      <c r="R180" s="482"/>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5">
      <c r="B181" s="483">
        <f>B178+1</f>
        <v>54</v>
      </c>
      <c r="C181" s="375"/>
      <c r="D181" s="376"/>
      <c r="E181" s="377"/>
      <c r="F181" s="110"/>
      <c r="G181" s="403"/>
      <c r="H181" s="405"/>
      <c r="I181" s="398"/>
      <c r="J181" s="398"/>
      <c r="K181" s="399"/>
      <c r="L181" s="406"/>
      <c r="M181" s="407"/>
      <c r="N181" s="407"/>
      <c r="O181" s="408"/>
      <c r="P181" s="485" t="s">
        <v>44</v>
      </c>
      <c r="Q181" s="486"/>
      <c r="R181" s="487"/>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58"/>
      <c r="AY181" s="559"/>
      <c r="AZ181" s="560"/>
      <c r="BA181" s="561"/>
      <c r="BB181" s="415"/>
      <c r="BC181" s="407"/>
      <c r="BD181" s="407"/>
      <c r="BE181" s="407"/>
      <c r="BF181" s="408"/>
    </row>
    <row r="182" spans="2:58" ht="20.25" customHeight="1" x14ac:dyDescent="0.5">
      <c r="B182" s="483"/>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5">
      <c r="B183" s="483"/>
      <c r="C183" s="381"/>
      <c r="D183" s="382"/>
      <c r="E183" s="383"/>
      <c r="F183" s="113">
        <f>C181</f>
        <v>0</v>
      </c>
      <c r="G183" s="404"/>
      <c r="H183" s="397"/>
      <c r="I183" s="398"/>
      <c r="J183" s="398"/>
      <c r="K183" s="399"/>
      <c r="L183" s="409"/>
      <c r="M183" s="410"/>
      <c r="N183" s="410"/>
      <c r="O183" s="411"/>
      <c r="P183" s="480" t="s">
        <v>45</v>
      </c>
      <c r="Q183" s="481"/>
      <c r="R183" s="482"/>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5">
      <c r="B184" s="483">
        <f>B181+1</f>
        <v>55</v>
      </c>
      <c r="C184" s="375"/>
      <c r="D184" s="376"/>
      <c r="E184" s="377"/>
      <c r="F184" s="110"/>
      <c r="G184" s="403"/>
      <c r="H184" s="405"/>
      <c r="I184" s="398"/>
      <c r="J184" s="398"/>
      <c r="K184" s="399"/>
      <c r="L184" s="406"/>
      <c r="M184" s="407"/>
      <c r="N184" s="407"/>
      <c r="O184" s="408"/>
      <c r="P184" s="485" t="s">
        <v>44</v>
      </c>
      <c r="Q184" s="486"/>
      <c r="R184" s="487"/>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58"/>
      <c r="AY184" s="559"/>
      <c r="AZ184" s="560"/>
      <c r="BA184" s="561"/>
      <c r="BB184" s="415"/>
      <c r="BC184" s="407"/>
      <c r="BD184" s="407"/>
      <c r="BE184" s="407"/>
      <c r="BF184" s="408"/>
    </row>
    <row r="185" spans="2:58" ht="20.25" customHeight="1" x14ac:dyDescent="0.5">
      <c r="B185" s="483"/>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5">
      <c r="B186" s="483"/>
      <c r="C186" s="381"/>
      <c r="D186" s="382"/>
      <c r="E186" s="383"/>
      <c r="F186" s="113">
        <f>C184</f>
        <v>0</v>
      </c>
      <c r="G186" s="404"/>
      <c r="H186" s="397"/>
      <c r="I186" s="398"/>
      <c r="J186" s="398"/>
      <c r="K186" s="399"/>
      <c r="L186" s="409"/>
      <c r="M186" s="410"/>
      <c r="N186" s="410"/>
      <c r="O186" s="411"/>
      <c r="P186" s="480" t="s">
        <v>45</v>
      </c>
      <c r="Q186" s="481"/>
      <c r="R186" s="482"/>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5">
      <c r="B187" s="483">
        <f>B184+1</f>
        <v>56</v>
      </c>
      <c r="C187" s="375"/>
      <c r="D187" s="376"/>
      <c r="E187" s="377"/>
      <c r="F187" s="110"/>
      <c r="G187" s="403"/>
      <c r="H187" s="405"/>
      <c r="I187" s="398"/>
      <c r="J187" s="398"/>
      <c r="K187" s="399"/>
      <c r="L187" s="406"/>
      <c r="M187" s="407"/>
      <c r="N187" s="407"/>
      <c r="O187" s="408"/>
      <c r="P187" s="485" t="s">
        <v>44</v>
      </c>
      <c r="Q187" s="486"/>
      <c r="R187" s="487"/>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58"/>
      <c r="AY187" s="559"/>
      <c r="AZ187" s="560"/>
      <c r="BA187" s="561"/>
      <c r="BB187" s="415"/>
      <c r="BC187" s="407"/>
      <c r="BD187" s="407"/>
      <c r="BE187" s="407"/>
      <c r="BF187" s="408"/>
    </row>
    <row r="188" spans="2:58" ht="20.25" customHeight="1" x14ac:dyDescent="0.5">
      <c r="B188" s="483"/>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5">
      <c r="B189" s="483"/>
      <c r="C189" s="381"/>
      <c r="D189" s="382"/>
      <c r="E189" s="383"/>
      <c r="F189" s="113">
        <f>C187</f>
        <v>0</v>
      </c>
      <c r="G189" s="404"/>
      <c r="H189" s="397"/>
      <c r="I189" s="398"/>
      <c r="J189" s="398"/>
      <c r="K189" s="399"/>
      <c r="L189" s="409"/>
      <c r="M189" s="410"/>
      <c r="N189" s="410"/>
      <c r="O189" s="411"/>
      <c r="P189" s="480" t="s">
        <v>45</v>
      </c>
      <c r="Q189" s="481"/>
      <c r="R189" s="482"/>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5">
      <c r="B190" s="483">
        <f>B187+1</f>
        <v>57</v>
      </c>
      <c r="C190" s="375"/>
      <c r="D190" s="376"/>
      <c r="E190" s="377"/>
      <c r="F190" s="110"/>
      <c r="G190" s="403"/>
      <c r="H190" s="405"/>
      <c r="I190" s="398"/>
      <c r="J190" s="398"/>
      <c r="K190" s="399"/>
      <c r="L190" s="406"/>
      <c r="M190" s="407"/>
      <c r="N190" s="407"/>
      <c r="O190" s="408"/>
      <c r="P190" s="485" t="s">
        <v>44</v>
      </c>
      <c r="Q190" s="486"/>
      <c r="R190" s="487"/>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58"/>
      <c r="AY190" s="559"/>
      <c r="AZ190" s="560"/>
      <c r="BA190" s="561"/>
      <c r="BB190" s="415"/>
      <c r="BC190" s="407"/>
      <c r="BD190" s="407"/>
      <c r="BE190" s="407"/>
      <c r="BF190" s="408"/>
    </row>
    <row r="191" spans="2:58" ht="20.25" customHeight="1" x14ac:dyDescent="0.5">
      <c r="B191" s="483"/>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5">
      <c r="B192" s="483"/>
      <c r="C192" s="381"/>
      <c r="D192" s="382"/>
      <c r="E192" s="383"/>
      <c r="F192" s="113">
        <f>C190</f>
        <v>0</v>
      </c>
      <c r="G192" s="404"/>
      <c r="H192" s="397"/>
      <c r="I192" s="398"/>
      <c r="J192" s="398"/>
      <c r="K192" s="399"/>
      <c r="L192" s="409"/>
      <c r="M192" s="410"/>
      <c r="N192" s="410"/>
      <c r="O192" s="411"/>
      <c r="P192" s="480" t="s">
        <v>45</v>
      </c>
      <c r="Q192" s="481"/>
      <c r="R192" s="482"/>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5">
      <c r="B193" s="483">
        <f>B190+1</f>
        <v>58</v>
      </c>
      <c r="C193" s="375"/>
      <c r="D193" s="376"/>
      <c r="E193" s="377"/>
      <c r="F193" s="110"/>
      <c r="G193" s="403"/>
      <c r="H193" s="405"/>
      <c r="I193" s="398"/>
      <c r="J193" s="398"/>
      <c r="K193" s="399"/>
      <c r="L193" s="406"/>
      <c r="M193" s="407"/>
      <c r="N193" s="407"/>
      <c r="O193" s="408"/>
      <c r="P193" s="485" t="s">
        <v>44</v>
      </c>
      <c r="Q193" s="486"/>
      <c r="R193" s="487"/>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58"/>
      <c r="AY193" s="559"/>
      <c r="AZ193" s="560"/>
      <c r="BA193" s="561"/>
      <c r="BB193" s="415"/>
      <c r="BC193" s="407"/>
      <c r="BD193" s="407"/>
      <c r="BE193" s="407"/>
      <c r="BF193" s="408"/>
    </row>
    <row r="194" spans="2:58" ht="20.25" customHeight="1" x14ac:dyDescent="0.5">
      <c r="B194" s="483"/>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5">
      <c r="B195" s="483"/>
      <c r="C195" s="381"/>
      <c r="D195" s="382"/>
      <c r="E195" s="383"/>
      <c r="F195" s="113">
        <f>C193</f>
        <v>0</v>
      </c>
      <c r="G195" s="404"/>
      <c r="H195" s="397"/>
      <c r="I195" s="398"/>
      <c r="J195" s="398"/>
      <c r="K195" s="399"/>
      <c r="L195" s="409"/>
      <c r="M195" s="410"/>
      <c r="N195" s="410"/>
      <c r="O195" s="411"/>
      <c r="P195" s="480" t="s">
        <v>45</v>
      </c>
      <c r="Q195" s="481"/>
      <c r="R195" s="482"/>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5">
      <c r="B196" s="483">
        <f>B193+1</f>
        <v>59</v>
      </c>
      <c r="C196" s="375"/>
      <c r="D196" s="376"/>
      <c r="E196" s="377"/>
      <c r="F196" s="110"/>
      <c r="G196" s="403"/>
      <c r="H196" s="405"/>
      <c r="I196" s="398"/>
      <c r="J196" s="398"/>
      <c r="K196" s="399"/>
      <c r="L196" s="406"/>
      <c r="M196" s="407"/>
      <c r="N196" s="407"/>
      <c r="O196" s="408"/>
      <c r="P196" s="485" t="s">
        <v>44</v>
      </c>
      <c r="Q196" s="486"/>
      <c r="R196" s="487"/>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58"/>
      <c r="AY196" s="559"/>
      <c r="AZ196" s="560"/>
      <c r="BA196" s="561"/>
      <c r="BB196" s="415"/>
      <c r="BC196" s="407"/>
      <c r="BD196" s="407"/>
      <c r="BE196" s="407"/>
      <c r="BF196" s="408"/>
    </row>
    <row r="197" spans="2:58" ht="20.25" customHeight="1" x14ac:dyDescent="0.5">
      <c r="B197" s="483"/>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5">
      <c r="B198" s="483"/>
      <c r="C198" s="381"/>
      <c r="D198" s="382"/>
      <c r="E198" s="383"/>
      <c r="F198" s="113">
        <f>C196</f>
        <v>0</v>
      </c>
      <c r="G198" s="404"/>
      <c r="H198" s="397"/>
      <c r="I198" s="398"/>
      <c r="J198" s="398"/>
      <c r="K198" s="399"/>
      <c r="L198" s="409"/>
      <c r="M198" s="410"/>
      <c r="N198" s="410"/>
      <c r="O198" s="411"/>
      <c r="P198" s="480" t="s">
        <v>45</v>
      </c>
      <c r="Q198" s="481"/>
      <c r="R198" s="482"/>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5">
      <c r="B199" s="483">
        <f>B196+1</f>
        <v>60</v>
      </c>
      <c r="C199" s="375"/>
      <c r="D199" s="376"/>
      <c r="E199" s="377"/>
      <c r="F199" s="110"/>
      <c r="G199" s="403"/>
      <c r="H199" s="405"/>
      <c r="I199" s="398"/>
      <c r="J199" s="398"/>
      <c r="K199" s="399"/>
      <c r="L199" s="406"/>
      <c r="M199" s="407"/>
      <c r="N199" s="407"/>
      <c r="O199" s="408"/>
      <c r="P199" s="485" t="s">
        <v>44</v>
      </c>
      <c r="Q199" s="486"/>
      <c r="R199" s="487"/>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58"/>
      <c r="AY199" s="559"/>
      <c r="AZ199" s="560"/>
      <c r="BA199" s="561"/>
      <c r="BB199" s="415"/>
      <c r="BC199" s="407"/>
      <c r="BD199" s="407"/>
      <c r="BE199" s="407"/>
      <c r="BF199" s="408"/>
    </row>
    <row r="200" spans="2:58" ht="20.25" customHeight="1" x14ac:dyDescent="0.5">
      <c r="B200" s="483"/>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5">
      <c r="B201" s="483"/>
      <c r="C201" s="381"/>
      <c r="D201" s="382"/>
      <c r="E201" s="383"/>
      <c r="F201" s="113">
        <f>C199</f>
        <v>0</v>
      </c>
      <c r="G201" s="404"/>
      <c r="H201" s="397"/>
      <c r="I201" s="398"/>
      <c r="J201" s="398"/>
      <c r="K201" s="399"/>
      <c r="L201" s="409"/>
      <c r="M201" s="410"/>
      <c r="N201" s="410"/>
      <c r="O201" s="411"/>
      <c r="P201" s="480" t="s">
        <v>45</v>
      </c>
      <c r="Q201" s="481"/>
      <c r="R201" s="482"/>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5">
      <c r="B202" s="483">
        <f>B199+1</f>
        <v>61</v>
      </c>
      <c r="C202" s="375"/>
      <c r="D202" s="376"/>
      <c r="E202" s="377"/>
      <c r="F202" s="110"/>
      <c r="G202" s="403"/>
      <c r="H202" s="405"/>
      <c r="I202" s="398"/>
      <c r="J202" s="398"/>
      <c r="K202" s="399"/>
      <c r="L202" s="406"/>
      <c r="M202" s="407"/>
      <c r="N202" s="407"/>
      <c r="O202" s="408"/>
      <c r="P202" s="485" t="s">
        <v>44</v>
      </c>
      <c r="Q202" s="486"/>
      <c r="R202" s="487"/>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58"/>
      <c r="AY202" s="559"/>
      <c r="AZ202" s="560"/>
      <c r="BA202" s="561"/>
      <c r="BB202" s="415"/>
      <c r="BC202" s="407"/>
      <c r="BD202" s="407"/>
      <c r="BE202" s="407"/>
      <c r="BF202" s="408"/>
    </row>
    <row r="203" spans="2:58" ht="20.25" customHeight="1" x14ac:dyDescent="0.5">
      <c r="B203" s="483"/>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5">
      <c r="B204" s="483"/>
      <c r="C204" s="381"/>
      <c r="D204" s="382"/>
      <c r="E204" s="383"/>
      <c r="F204" s="113">
        <f>C202</f>
        <v>0</v>
      </c>
      <c r="G204" s="404"/>
      <c r="H204" s="397"/>
      <c r="I204" s="398"/>
      <c r="J204" s="398"/>
      <c r="K204" s="399"/>
      <c r="L204" s="409"/>
      <c r="M204" s="410"/>
      <c r="N204" s="410"/>
      <c r="O204" s="411"/>
      <c r="P204" s="480" t="s">
        <v>45</v>
      </c>
      <c r="Q204" s="481"/>
      <c r="R204" s="482"/>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5">
      <c r="B205" s="483">
        <f>B202+1</f>
        <v>62</v>
      </c>
      <c r="C205" s="375"/>
      <c r="D205" s="376"/>
      <c r="E205" s="377"/>
      <c r="F205" s="110"/>
      <c r="G205" s="403"/>
      <c r="H205" s="405"/>
      <c r="I205" s="398"/>
      <c r="J205" s="398"/>
      <c r="K205" s="399"/>
      <c r="L205" s="406"/>
      <c r="M205" s="407"/>
      <c r="N205" s="407"/>
      <c r="O205" s="408"/>
      <c r="P205" s="485" t="s">
        <v>44</v>
      </c>
      <c r="Q205" s="486"/>
      <c r="R205" s="487"/>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58"/>
      <c r="AY205" s="559"/>
      <c r="AZ205" s="560"/>
      <c r="BA205" s="561"/>
      <c r="BB205" s="415"/>
      <c r="BC205" s="407"/>
      <c r="BD205" s="407"/>
      <c r="BE205" s="407"/>
      <c r="BF205" s="408"/>
    </row>
    <row r="206" spans="2:58" ht="20.25" customHeight="1" x14ac:dyDescent="0.5">
      <c r="B206" s="483"/>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5">
      <c r="B207" s="483"/>
      <c r="C207" s="381"/>
      <c r="D207" s="382"/>
      <c r="E207" s="383"/>
      <c r="F207" s="113">
        <f>C205</f>
        <v>0</v>
      </c>
      <c r="G207" s="404"/>
      <c r="H207" s="397"/>
      <c r="I207" s="398"/>
      <c r="J207" s="398"/>
      <c r="K207" s="399"/>
      <c r="L207" s="409"/>
      <c r="M207" s="410"/>
      <c r="N207" s="410"/>
      <c r="O207" s="411"/>
      <c r="P207" s="480" t="s">
        <v>45</v>
      </c>
      <c r="Q207" s="481"/>
      <c r="R207" s="482"/>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5">
      <c r="B208" s="483">
        <f>B205+1</f>
        <v>63</v>
      </c>
      <c r="C208" s="375"/>
      <c r="D208" s="376"/>
      <c r="E208" s="377"/>
      <c r="F208" s="110"/>
      <c r="G208" s="403"/>
      <c r="H208" s="405"/>
      <c r="I208" s="398"/>
      <c r="J208" s="398"/>
      <c r="K208" s="399"/>
      <c r="L208" s="406"/>
      <c r="M208" s="407"/>
      <c r="N208" s="407"/>
      <c r="O208" s="408"/>
      <c r="P208" s="485" t="s">
        <v>44</v>
      </c>
      <c r="Q208" s="486"/>
      <c r="R208" s="487"/>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58"/>
      <c r="AY208" s="559"/>
      <c r="AZ208" s="560"/>
      <c r="BA208" s="561"/>
      <c r="BB208" s="415"/>
      <c r="BC208" s="407"/>
      <c r="BD208" s="407"/>
      <c r="BE208" s="407"/>
      <c r="BF208" s="408"/>
    </row>
    <row r="209" spans="2:58" ht="20.25" customHeight="1" x14ac:dyDescent="0.5">
      <c r="B209" s="483"/>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5">
      <c r="B210" s="483"/>
      <c r="C210" s="381"/>
      <c r="D210" s="382"/>
      <c r="E210" s="383"/>
      <c r="F210" s="113">
        <f>C208</f>
        <v>0</v>
      </c>
      <c r="G210" s="404"/>
      <c r="H210" s="397"/>
      <c r="I210" s="398"/>
      <c r="J210" s="398"/>
      <c r="K210" s="399"/>
      <c r="L210" s="409"/>
      <c r="M210" s="410"/>
      <c r="N210" s="410"/>
      <c r="O210" s="411"/>
      <c r="P210" s="480" t="s">
        <v>45</v>
      </c>
      <c r="Q210" s="481"/>
      <c r="R210" s="482"/>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5">
      <c r="B211" s="483">
        <f>B208+1</f>
        <v>64</v>
      </c>
      <c r="C211" s="375"/>
      <c r="D211" s="376"/>
      <c r="E211" s="377"/>
      <c r="F211" s="110"/>
      <c r="G211" s="403"/>
      <c r="H211" s="405"/>
      <c r="I211" s="398"/>
      <c r="J211" s="398"/>
      <c r="K211" s="399"/>
      <c r="L211" s="406"/>
      <c r="M211" s="407"/>
      <c r="N211" s="407"/>
      <c r="O211" s="408"/>
      <c r="P211" s="485" t="s">
        <v>44</v>
      </c>
      <c r="Q211" s="486"/>
      <c r="R211" s="487"/>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58"/>
      <c r="AY211" s="559"/>
      <c r="AZ211" s="560"/>
      <c r="BA211" s="561"/>
      <c r="BB211" s="415"/>
      <c r="BC211" s="407"/>
      <c r="BD211" s="407"/>
      <c r="BE211" s="407"/>
      <c r="BF211" s="408"/>
    </row>
    <row r="212" spans="2:58" ht="20.25" customHeight="1" x14ac:dyDescent="0.5">
      <c r="B212" s="483"/>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5">
      <c r="B213" s="483"/>
      <c r="C213" s="381"/>
      <c r="D213" s="382"/>
      <c r="E213" s="383"/>
      <c r="F213" s="113">
        <f>C211</f>
        <v>0</v>
      </c>
      <c r="G213" s="404"/>
      <c r="H213" s="397"/>
      <c r="I213" s="398"/>
      <c r="J213" s="398"/>
      <c r="K213" s="399"/>
      <c r="L213" s="409"/>
      <c r="M213" s="410"/>
      <c r="N213" s="410"/>
      <c r="O213" s="411"/>
      <c r="P213" s="480" t="s">
        <v>45</v>
      </c>
      <c r="Q213" s="481"/>
      <c r="R213" s="482"/>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5">
      <c r="B214" s="483">
        <f>B211+1</f>
        <v>65</v>
      </c>
      <c r="C214" s="375"/>
      <c r="D214" s="376"/>
      <c r="E214" s="377"/>
      <c r="F214" s="110"/>
      <c r="G214" s="403"/>
      <c r="H214" s="405"/>
      <c r="I214" s="398"/>
      <c r="J214" s="398"/>
      <c r="K214" s="399"/>
      <c r="L214" s="406"/>
      <c r="M214" s="407"/>
      <c r="N214" s="407"/>
      <c r="O214" s="408"/>
      <c r="P214" s="485" t="s">
        <v>44</v>
      </c>
      <c r="Q214" s="486"/>
      <c r="R214" s="487"/>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58"/>
      <c r="AY214" s="559"/>
      <c r="AZ214" s="560"/>
      <c r="BA214" s="561"/>
      <c r="BB214" s="415"/>
      <c r="BC214" s="407"/>
      <c r="BD214" s="407"/>
      <c r="BE214" s="407"/>
      <c r="BF214" s="408"/>
    </row>
    <row r="215" spans="2:58" ht="20.25" customHeight="1" x14ac:dyDescent="0.5">
      <c r="B215" s="483"/>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5">
      <c r="B216" s="483"/>
      <c r="C216" s="381"/>
      <c r="D216" s="382"/>
      <c r="E216" s="383"/>
      <c r="F216" s="113">
        <f>C214</f>
        <v>0</v>
      </c>
      <c r="G216" s="404"/>
      <c r="H216" s="397"/>
      <c r="I216" s="398"/>
      <c r="J216" s="398"/>
      <c r="K216" s="399"/>
      <c r="L216" s="409"/>
      <c r="M216" s="410"/>
      <c r="N216" s="410"/>
      <c r="O216" s="411"/>
      <c r="P216" s="480" t="s">
        <v>45</v>
      </c>
      <c r="Q216" s="481"/>
      <c r="R216" s="482"/>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5">
      <c r="B217" s="483">
        <f>B214+1</f>
        <v>66</v>
      </c>
      <c r="C217" s="375"/>
      <c r="D217" s="376"/>
      <c r="E217" s="377"/>
      <c r="F217" s="110"/>
      <c r="G217" s="403"/>
      <c r="H217" s="405"/>
      <c r="I217" s="398"/>
      <c r="J217" s="398"/>
      <c r="K217" s="399"/>
      <c r="L217" s="406"/>
      <c r="M217" s="407"/>
      <c r="N217" s="407"/>
      <c r="O217" s="408"/>
      <c r="P217" s="485" t="s">
        <v>44</v>
      </c>
      <c r="Q217" s="486"/>
      <c r="R217" s="487"/>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58"/>
      <c r="AY217" s="559"/>
      <c r="AZ217" s="560"/>
      <c r="BA217" s="561"/>
      <c r="BB217" s="415"/>
      <c r="BC217" s="407"/>
      <c r="BD217" s="407"/>
      <c r="BE217" s="407"/>
      <c r="BF217" s="408"/>
    </row>
    <row r="218" spans="2:58" ht="20.25" customHeight="1" x14ac:dyDescent="0.5">
      <c r="B218" s="483"/>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5">
      <c r="B219" s="483"/>
      <c r="C219" s="381"/>
      <c r="D219" s="382"/>
      <c r="E219" s="383"/>
      <c r="F219" s="113">
        <f>C217</f>
        <v>0</v>
      </c>
      <c r="G219" s="404"/>
      <c r="H219" s="397"/>
      <c r="I219" s="398"/>
      <c r="J219" s="398"/>
      <c r="K219" s="399"/>
      <c r="L219" s="409"/>
      <c r="M219" s="410"/>
      <c r="N219" s="410"/>
      <c r="O219" s="411"/>
      <c r="P219" s="480" t="s">
        <v>45</v>
      </c>
      <c r="Q219" s="481"/>
      <c r="R219" s="482"/>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5">
      <c r="B220" s="483">
        <f>B217+1</f>
        <v>67</v>
      </c>
      <c r="C220" s="375"/>
      <c r="D220" s="376"/>
      <c r="E220" s="377"/>
      <c r="F220" s="110"/>
      <c r="G220" s="403"/>
      <c r="H220" s="405"/>
      <c r="I220" s="398"/>
      <c r="J220" s="398"/>
      <c r="K220" s="399"/>
      <c r="L220" s="406"/>
      <c r="M220" s="407"/>
      <c r="N220" s="407"/>
      <c r="O220" s="408"/>
      <c r="P220" s="485" t="s">
        <v>44</v>
      </c>
      <c r="Q220" s="486"/>
      <c r="R220" s="487"/>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58"/>
      <c r="AY220" s="559"/>
      <c r="AZ220" s="560"/>
      <c r="BA220" s="561"/>
      <c r="BB220" s="415"/>
      <c r="BC220" s="407"/>
      <c r="BD220" s="407"/>
      <c r="BE220" s="407"/>
      <c r="BF220" s="408"/>
    </row>
    <row r="221" spans="2:58" ht="20.25" customHeight="1" x14ac:dyDescent="0.5">
      <c r="B221" s="483"/>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5">
      <c r="B222" s="483"/>
      <c r="C222" s="381"/>
      <c r="D222" s="382"/>
      <c r="E222" s="383"/>
      <c r="F222" s="113">
        <f>C220</f>
        <v>0</v>
      </c>
      <c r="G222" s="404"/>
      <c r="H222" s="397"/>
      <c r="I222" s="398"/>
      <c r="J222" s="398"/>
      <c r="K222" s="399"/>
      <c r="L222" s="409"/>
      <c r="M222" s="410"/>
      <c r="N222" s="410"/>
      <c r="O222" s="411"/>
      <c r="P222" s="480" t="s">
        <v>45</v>
      </c>
      <c r="Q222" s="481"/>
      <c r="R222" s="482"/>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5">
      <c r="B223" s="483">
        <f>B220+1</f>
        <v>68</v>
      </c>
      <c r="C223" s="375"/>
      <c r="D223" s="376"/>
      <c r="E223" s="377"/>
      <c r="F223" s="110"/>
      <c r="G223" s="403"/>
      <c r="H223" s="405"/>
      <c r="I223" s="398"/>
      <c r="J223" s="398"/>
      <c r="K223" s="399"/>
      <c r="L223" s="406"/>
      <c r="M223" s="407"/>
      <c r="N223" s="407"/>
      <c r="O223" s="408"/>
      <c r="P223" s="485" t="s">
        <v>44</v>
      </c>
      <c r="Q223" s="486"/>
      <c r="R223" s="487"/>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58"/>
      <c r="AY223" s="559"/>
      <c r="AZ223" s="560"/>
      <c r="BA223" s="561"/>
      <c r="BB223" s="415"/>
      <c r="BC223" s="407"/>
      <c r="BD223" s="407"/>
      <c r="BE223" s="407"/>
      <c r="BF223" s="408"/>
    </row>
    <row r="224" spans="2:58" ht="20.25" customHeight="1" x14ac:dyDescent="0.5">
      <c r="B224" s="483"/>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5">
      <c r="B225" s="483"/>
      <c r="C225" s="381"/>
      <c r="D225" s="382"/>
      <c r="E225" s="383"/>
      <c r="F225" s="113">
        <f>C223</f>
        <v>0</v>
      </c>
      <c r="G225" s="404"/>
      <c r="H225" s="397"/>
      <c r="I225" s="398"/>
      <c r="J225" s="398"/>
      <c r="K225" s="399"/>
      <c r="L225" s="409"/>
      <c r="M225" s="410"/>
      <c r="N225" s="410"/>
      <c r="O225" s="411"/>
      <c r="P225" s="480" t="s">
        <v>45</v>
      </c>
      <c r="Q225" s="481"/>
      <c r="R225" s="482"/>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5">
      <c r="B226" s="483">
        <f>B223+1</f>
        <v>69</v>
      </c>
      <c r="C226" s="375"/>
      <c r="D226" s="376"/>
      <c r="E226" s="377"/>
      <c r="F226" s="110"/>
      <c r="G226" s="403"/>
      <c r="H226" s="405"/>
      <c r="I226" s="398"/>
      <c r="J226" s="398"/>
      <c r="K226" s="399"/>
      <c r="L226" s="406"/>
      <c r="M226" s="407"/>
      <c r="N226" s="407"/>
      <c r="O226" s="408"/>
      <c r="P226" s="485" t="s">
        <v>44</v>
      </c>
      <c r="Q226" s="486"/>
      <c r="R226" s="487"/>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58"/>
      <c r="AY226" s="559"/>
      <c r="AZ226" s="560"/>
      <c r="BA226" s="561"/>
      <c r="BB226" s="415"/>
      <c r="BC226" s="407"/>
      <c r="BD226" s="407"/>
      <c r="BE226" s="407"/>
      <c r="BF226" s="408"/>
    </row>
    <row r="227" spans="2:58" ht="20.25" customHeight="1" x14ac:dyDescent="0.5">
      <c r="B227" s="483"/>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5">
      <c r="B228" s="483"/>
      <c r="C228" s="381"/>
      <c r="D228" s="382"/>
      <c r="E228" s="383"/>
      <c r="F228" s="113">
        <f>C226</f>
        <v>0</v>
      </c>
      <c r="G228" s="404"/>
      <c r="H228" s="397"/>
      <c r="I228" s="398"/>
      <c r="J228" s="398"/>
      <c r="K228" s="399"/>
      <c r="L228" s="409"/>
      <c r="M228" s="410"/>
      <c r="N228" s="410"/>
      <c r="O228" s="411"/>
      <c r="P228" s="480" t="s">
        <v>45</v>
      </c>
      <c r="Q228" s="481"/>
      <c r="R228" s="482"/>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5">
      <c r="B229" s="483">
        <f>B226+1</f>
        <v>70</v>
      </c>
      <c r="C229" s="375"/>
      <c r="D229" s="376"/>
      <c r="E229" s="377"/>
      <c r="F229" s="110"/>
      <c r="G229" s="403"/>
      <c r="H229" s="405"/>
      <c r="I229" s="398"/>
      <c r="J229" s="398"/>
      <c r="K229" s="399"/>
      <c r="L229" s="406"/>
      <c r="M229" s="407"/>
      <c r="N229" s="407"/>
      <c r="O229" s="408"/>
      <c r="P229" s="485" t="s">
        <v>44</v>
      </c>
      <c r="Q229" s="486"/>
      <c r="R229" s="487"/>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58"/>
      <c r="AY229" s="559"/>
      <c r="AZ229" s="560"/>
      <c r="BA229" s="561"/>
      <c r="BB229" s="415"/>
      <c r="BC229" s="407"/>
      <c r="BD229" s="407"/>
      <c r="BE229" s="407"/>
      <c r="BF229" s="408"/>
    </row>
    <row r="230" spans="2:58" ht="20.25" customHeight="1" x14ac:dyDescent="0.5">
      <c r="B230" s="483"/>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5">
      <c r="B231" s="483"/>
      <c r="C231" s="381"/>
      <c r="D231" s="382"/>
      <c r="E231" s="383"/>
      <c r="F231" s="113">
        <f>C229</f>
        <v>0</v>
      </c>
      <c r="G231" s="404"/>
      <c r="H231" s="397"/>
      <c r="I231" s="398"/>
      <c r="J231" s="398"/>
      <c r="K231" s="399"/>
      <c r="L231" s="409"/>
      <c r="M231" s="410"/>
      <c r="N231" s="410"/>
      <c r="O231" s="411"/>
      <c r="P231" s="480" t="s">
        <v>45</v>
      </c>
      <c r="Q231" s="481"/>
      <c r="R231" s="482"/>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5">
      <c r="B232" s="483">
        <f>B229+1</f>
        <v>71</v>
      </c>
      <c r="C232" s="375"/>
      <c r="D232" s="376"/>
      <c r="E232" s="377"/>
      <c r="F232" s="110"/>
      <c r="G232" s="403"/>
      <c r="H232" s="405"/>
      <c r="I232" s="398"/>
      <c r="J232" s="398"/>
      <c r="K232" s="399"/>
      <c r="L232" s="406"/>
      <c r="M232" s="407"/>
      <c r="N232" s="407"/>
      <c r="O232" s="408"/>
      <c r="P232" s="485" t="s">
        <v>44</v>
      </c>
      <c r="Q232" s="486"/>
      <c r="R232" s="487"/>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58"/>
      <c r="AY232" s="559"/>
      <c r="AZ232" s="560"/>
      <c r="BA232" s="561"/>
      <c r="BB232" s="415"/>
      <c r="BC232" s="407"/>
      <c r="BD232" s="407"/>
      <c r="BE232" s="407"/>
      <c r="BF232" s="408"/>
    </row>
    <row r="233" spans="2:58" ht="20.25" customHeight="1" x14ac:dyDescent="0.5">
      <c r="B233" s="483"/>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5">
      <c r="B234" s="483"/>
      <c r="C234" s="381"/>
      <c r="D234" s="382"/>
      <c r="E234" s="383"/>
      <c r="F234" s="113">
        <f>C232</f>
        <v>0</v>
      </c>
      <c r="G234" s="404"/>
      <c r="H234" s="397"/>
      <c r="I234" s="398"/>
      <c r="J234" s="398"/>
      <c r="K234" s="399"/>
      <c r="L234" s="409"/>
      <c r="M234" s="410"/>
      <c r="N234" s="410"/>
      <c r="O234" s="411"/>
      <c r="P234" s="480" t="s">
        <v>45</v>
      </c>
      <c r="Q234" s="481"/>
      <c r="R234" s="482"/>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5">
      <c r="B235" s="483">
        <f>B232+1</f>
        <v>72</v>
      </c>
      <c r="C235" s="375"/>
      <c r="D235" s="376"/>
      <c r="E235" s="377"/>
      <c r="F235" s="110"/>
      <c r="G235" s="403"/>
      <c r="H235" s="405"/>
      <c r="I235" s="398"/>
      <c r="J235" s="398"/>
      <c r="K235" s="399"/>
      <c r="L235" s="406"/>
      <c r="M235" s="407"/>
      <c r="N235" s="407"/>
      <c r="O235" s="408"/>
      <c r="P235" s="485" t="s">
        <v>44</v>
      </c>
      <c r="Q235" s="486"/>
      <c r="R235" s="487"/>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58"/>
      <c r="AY235" s="559"/>
      <c r="AZ235" s="560"/>
      <c r="BA235" s="561"/>
      <c r="BB235" s="415"/>
      <c r="BC235" s="407"/>
      <c r="BD235" s="407"/>
      <c r="BE235" s="407"/>
      <c r="BF235" s="408"/>
    </row>
    <row r="236" spans="2:58" ht="20.25" customHeight="1" x14ac:dyDescent="0.5">
      <c r="B236" s="483"/>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5">
      <c r="B237" s="483"/>
      <c r="C237" s="381"/>
      <c r="D237" s="382"/>
      <c r="E237" s="383"/>
      <c r="F237" s="113">
        <f>C235</f>
        <v>0</v>
      </c>
      <c r="G237" s="404"/>
      <c r="H237" s="397"/>
      <c r="I237" s="398"/>
      <c r="J237" s="398"/>
      <c r="K237" s="399"/>
      <c r="L237" s="409"/>
      <c r="M237" s="410"/>
      <c r="N237" s="410"/>
      <c r="O237" s="411"/>
      <c r="P237" s="480" t="s">
        <v>45</v>
      </c>
      <c r="Q237" s="481"/>
      <c r="R237" s="482"/>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5">
      <c r="B238" s="483">
        <f>B235+1</f>
        <v>73</v>
      </c>
      <c r="C238" s="375"/>
      <c r="D238" s="376"/>
      <c r="E238" s="377"/>
      <c r="F238" s="110"/>
      <c r="G238" s="403"/>
      <c r="H238" s="405"/>
      <c r="I238" s="398"/>
      <c r="J238" s="398"/>
      <c r="K238" s="399"/>
      <c r="L238" s="406"/>
      <c r="M238" s="407"/>
      <c r="N238" s="407"/>
      <c r="O238" s="408"/>
      <c r="P238" s="485" t="s">
        <v>44</v>
      </c>
      <c r="Q238" s="486"/>
      <c r="R238" s="487"/>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58"/>
      <c r="AY238" s="559"/>
      <c r="AZ238" s="560"/>
      <c r="BA238" s="561"/>
      <c r="BB238" s="415"/>
      <c r="BC238" s="407"/>
      <c r="BD238" s="407"/>
      <c r="BE238" s="407"/>
      <c r="BF238" s="408"/>
    </row>
    <row r="239" spans="2:58" ht="20.25" customHeight="1" x14ac:dyDescent="0.5">
      <c r="B239" s="483"/>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5">
      <c r="B240" s="483"/>
      <c r="C240" s="381"/>
      <c r="D240" s="382"/>
      <c r="E240" s="383"/>
      <c r="F240" s="113">
        <f>C238</f>
        <v>0</v>
      </c>
      <c r="G240" s="404"/>
      <c r="H240" s="397"/>
      <c r="I240" s="398"/>
      <c r="J240" s="398"/>
      <c r="K240" s="399"/>
      <c r="L240" s="409"/>
      <c r="M240" s="410"/>
      <c r="N240" s="410"/>
      <c r="O240" s="411"/>
      <c r="P240" s="480" t="s">
        <v>45</v>
      </c>
      <c r="Q240" s="481"/>
      <c r="R240" s="482"/>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5">
      <c r="B241" s="483">
        <f>B238+1</f>
        <v>74</v>
      </c>
      <c r="C241" s="375"/>
      <c r="D241" s="376"/>
      <c r="E241" s="377"/>
      <c r="F241" s="110"/>
      <c r="G241" s="403"/>
      <c r="H241" s="405"/>
      <c r="I241" s="398"/>
      <c r="J241" s="398"/>
      <c r="K241" s="399"/>
      <c r="L241" s="406"/>
      <c r="M241" s="407"/>
      <c r="N241" s="407"/>
      <c r="O241" s="408"/>
      <c r="P241" s="485" t="s">
        <v>44</v>
      </c>
      <c r="Q241" s="486"/>
      <c r="R241" s="487"/>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58"/>
      <c r="AY241" s="559"/>
      <c r="AZ241" s="560"/>
      <c r="BA241" s="561"/>
      <c r="BB241" s="415"/>
      <c r="BC241" s="407"/>
      <c r="BD241" s="407"/>
      <c r="BE241" s="407"/>
      <c r="BF241" s="408"/>
    </row>
    <row r="242" spans="2:58" ht="20.25" customHeight="1" x14ac:dyDescent="0.5">
      <c r="B242" s="483"/>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5">
      <c r="B243" s="483"/>
      <c r="C243" s="381"/>
      <c r="D243" s="382"/>
      <c r="E243" s="383"/>
      <c r="F243" s="113">
        <f>C241</f>
        <v>0</v>
      </c>
      <c r="G243" s="404"/>
      <c r="H243" s="397"/>
      <c r="I243" s="398"/>
      <c r="J243" s="398"/>
      <c r="K243" s="399"/>
      <c r="L243" s="409"/>
      <c r="M243" s="410"/>
      <c r="N243" s="410"/>
      <c r="O243" s="411"/>
      <c r="P243" s="480" t="s">
        <v>45</v>
      </c>
      <c r="Q243" s="481"/>
      <c r="R243" s="482"/>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5">
      <c r="B244" s="483">
        <f>B241+1</f>
        <v>75</v>
      </c>
      <c r="C244" s="375"/>
      <c r="D244" s="376"/>
      <c r="E244" s="377"/>
      <c r="F244" s="110"/>
      <c r="G244" s="403"/>
      <c r="H244" s="405"/>
      <c r="I244" s="398"/>
      <c r="J244" s="398"/>
      <c r="K244" s="399"/>
      <c r="L244" s="406"/>
      <c r="M244" s="407"/>
      <c r="N244" s="407"/>
      <c r="O244" s="408"/>
      <c r="P244" s="485" t="s">
        <v>44</v>
      </c>
      <c r="Q244" s="486"/>
      <c r="R244" s="487"/>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58"/>
      <c r="AY244" s="559"/>
      <c r="AZ244" s="560"/>
      <c r="BA244" s="561"/>
      <c r="BB244" s="415"/>
      <c r="BC244" s="407"/>
      <c r="BD244" s="407"/>
      <c r="BE244" s="407"/>
      <c r="BF244" s="408"/>
    </row>
    <row r="245" spans="2:58" ht="20.25" customHeight="1" x14ac:dyDescent="0.5">
      <c r="B245" s="483"/>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5">
      <c r="B246" s="483"/>
      <c r="C246" s="381"/>
      <c r="D246" s="382"/>
      <c r="E246" s="383"/>
      <c r="F246" s="113">
        <f>C244</f>
        <v>0</v>
      </c>
      <c r="G246" s="404"/>
      <c r="H246" s="397"/>
      <c r="I246" s="398"/>
      <c r="J246" s="398"/>
      <c r="K246" s="399"/>
      <c r="L246" s="409"/>
      <c r="M246" s="410"/>
      <c r="N246" s="410"/>
      <c r="O246" s="411"/>
      <c r="P246" s="480" t="s">
        <v>45</v>
      </c>
      <c r="Q246" s="481"/>
      <c r="R246" s="482"/>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5">
      <c r="B247" s="483">
        <f>B244+1</f>
        <v>76</v>
      </c>
      <c r="C247" s="375"/>
      <c r="D247" s="376"/>
      <c r="E247" s="377"/>
      <c r="F247" s="110"/>
      <c r="G247" s="403"/>
      <c r="H247" s="405"/>
      <c r="I247" s="398"/>
      <c r="J247" s="398"/>
      <c r="K247" s="399"/>
      <c r="L247" s="406"/>
      <c r="M247" s="407"/>
      <c r="N247" s="407"/>
      <c r="O247" s="408"/>
      <c r="P247" s="485" t="s">
        <v>44</v>
      </c>
      <c r="Q247" s="486"/>
      <c r="R247" s="487"/>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58"/>
      <c r="AY247" s="559"/>
      <c r="AZ247" s="560"/>
      <c r="BA247" s="561"/>
      <c r="BB247" s="415"/>
      <c r="BC247" s="407"/>
      <c r="BD247" s="407"/>
      <c r="BE247" s="407"/>
      <c r="BF247" s="408"/>
    </row>
    <row r="248" spans="2:58" ht="20.25" customHeight="1" x14ac:dyDescent="0.5">
      <c r="B248" s="483"/>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5">
      <c r="B249" s="483"/>
      <c r="C249" s="381"/>
      <c r="D249" s="382"/>
      <c r="E249" s="383"/>
      <c r="F249" s="113">
        <f>C247</f>
        <v>0</v>
      </c>
      <c r="G249" s="404"/>
      <c r="H249" s="397"/>
      <c r="I249" s="398"/>
      <c r="J249" s="398"/>
      <c r="K249" s="399"/>
      <c r="L249" s="409"/>
      <c r="M249" s="410"/>
      <c r="N249" s="410"/>
      <c r="O249" s="411"/>
      <c r="P249" s="480" t="s">
        <v>45</v>
      </c>
      <c r="Q249" s="481"/>
      <c r="R249" s="482"/>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5">
      <c r="B250" s="483">
        <f>B247+1</f>
        <v>77</v>
      </c>
      <c r="C250" s="375"/>
      <c r="D250" s="376"/>
      <c r="E250" s="377"/>
      <c r="F250" s="110"/>
      <c r="G250" s="403"/>
      <c r="H250" s="405"/>
      <c r="I250" s="398"/>
      <c r="J250" s="398"/>
      <c r="K250" s="399"/>
      <c r="L250" s="406"/>
      <c r="M250" s="407"/>
      <c r="N250" s="407"/>
      <c r="O250" s="408"/>
      <c r="P250" s="485" t="s">
        <v>44</v>
      </c>
      <c r="Q250" s="486"/>
      <c r="R250" s="487"/>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58"/>
      <c r="AY250" s="559"/>
      <c r="AZ250" s="560"/>
      <c r="BA250" s="561"/>
      <c r="BB250" s="415"/>
      <c r="BC250" s="407"/>
      <c r="BD250" s="407"/>
      <c r="BE250" s="407"/>
      <c r="BF250" s="408"/>
    </row>
    <row r="251" spans="2:58" ht="20.25" customHeight="1" x14ac:dyDescent="0.5">
      <c r="B251" s="483"/>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5">
      <c r="B252" s="483"/>
      <c r="C252" s="381"/>
      <c r="D252" s="382"/>
      <c r="E252" s="383"/>
      <c r="F252" s="113">
        <f>C250</f>
        <v>0</v>
      </c>
      <c r="G252" s="404"/>
      <c r="H252" s="397"/>
      <c r="I252" s="398"/>
      <c r="J252" s="398"/>
      <c r="K252" s="399"/>
      <c r="L252" s="409"/>
      <c r="M252" s="410"/>
      <c r="N252" s="410"/>
      <c r="O252" s="411"/>
      <c r="P252" s="480" t="s">
        <v>45</v>
      </c>
      <c r="Q252" s="481"/>
      <c r="R252" s="482"/>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5">
      <c r="B253" s="483">
        <f>B250+1</f>
        <v>78</v>
      </c>
      <c r="C253" s="375"/>
      <c r="D253" s="376"/>
      <c r="E253" s="377"/>
      <c r="F253" s="110"/>
      <c r="G253" s="403"/>
      <c r="H253" s="405"/>
      <c r="I253" s="398"/>
      <c r="J253" s="398"/>
      <c r="K253" s="399"/>
      <c r="L253" s="406"/>
      <c r="M253" s="407"/>
      <c r="N253" s="407"/>
      <c r="O253" s="408"/>
      <c r="P253" s="485" t="s">
        <v>44</v>
      </c>
      <c r="Q253" s="486"/>
      <c r="R253" s="487"/>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58"/>
      <c r="AY253" s="559"/>
      <c r="AZ253" s="560"/>
      <c r="BA253" s="561"/>
      <c r="BB253" s="415"/>
      <c r="BC253" s="407"/>
      <c r="BD253" s="407"/>
      <c r="BE253" s="407"/>
      <c r="BF253" s="408"/>
    </row>
    <row r="254" spans="2:58" ht="20.25" customHeight="1" x14ac:dyDescent="0.5">
      <c r="B254" s="483"/>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5">
      <c r="B255" s="483"/>
      <c r="C255" s="381"/>
      <c r="D255" s="382"/>
      <c r="E255" s="383"/>
      <c r="F255" s="113">
        <f>C253</f>
        <v>0</v>
      </c>
      <c r="G255" s="404"/>
      <c r="H255" s="397"/>
      <c r="I255" s="398"/>
      <c r="J255" s="398"/>
      <c r="K255" s="399"/>
      <c r="L255" s="409"/>
      <c r="M255" s="410"/>
      <c r="N255" s="410"/>
      <c r="O255" s="411"/>
      <c r="P255" s="480" t="s">
        <v>45</v>
      </c>
      <c r="Q255" s="481"/>
      <c r="R255" s="482"/>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5">
      <c r="B256" s="483">
        <f>B253+1</f>
        <v>79</v>
      </c>
      <c r="C256" s="375"/>
      <c r="D256" s="376"/>
      <c r="E256" s="377"/>
      <c r="F256" s="110"/>
      <c r="G256" s="403"/>
      <c r="H256" s="405"/>
      <c r="I256" s="398"/>
      <c r="J256" s="398"/>
      <c r="K256" s="399"/>
      <c r="L256" s="406"/>
      <c r="M256" s="407"/>
      <c r="N256" s="407"/>
      <c r="O256" s="408"/>
      <c r="P256" s="485" t="s">
        <v>44</v>
      </c>
      <c r="Q256" s="486"/>
      <c r="R256" s="487"/>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58"/>
      <c r="AY256" s="559"/>
      <c r="AZ256" s="560"/>
      <c r="BA256" s="561"/>
      <c r="BB256" s="415"/>
      <c r="BC256" s="407"/>
      <c r="BD256" s="407"/>
      <c r="BE256" s="407"/>
      <c r="BF256" s="408"/>
    </row>
    <row r="257" spans="2:58" ht="20.25" customHeight="1" x14ac:dyDescent="0.5">
      <c r="B257" s="483"/>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5">
      <c r="B258" s="483"/>
      <c r="C258" s="381"/>
      <c r="D258" s="382"/>
      <c r="E258" s="383"/>
      <c r="F258" s="113">
        <f>C256</f>
        <v>0</v>
      </c>
      <c r="G258" s="404"/>
      <c r="H258" s="397"/>
      <c r="I258" s="398"/>
      <c r="J258" s="398"/>
      <c r="K258" s="399"/>
      <c r="L258" s="409"/>
      <c r="M258" s="410"/>
      <c r="N258" s="410"/>
      <c r="O258" s="411"/>
      <c r="P258" s="480" t="s">
        <v>45</v>
      </c>
      <c r="Q258" s="481"/>
      <c r="R258" s="482"/>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5">
      <c r="B259" s="483">
        <f>B256+1</f>
        <v>80</v>
      </c>
      <c r="C259" s="375"/>
      <c r="D259" s="376"/>
      <c r="E259" s="377"/>
      <c r="F259" s="110"/>
      <c r="G259" s="403"/>
      <c r="H259" s="405"/>
      <c r="I259" s="398"/>
      <c r="J259" s="398"/>
      <c r="K259" s="399"/>
      <c r="L259" s="406"/>
      <c r="M259" s="407"/>
      <c r="N259" s="407"/>
      <c r="O259" s="408"/>
      <c r="P259" s="485" t="s">
        <v>44</v>
      </c>
      <c r="Q259" s="486"/>
      <c r="R259" s="487"/>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58"/>
      <c r="AY259" s="559"/>
      <c r="AZ259" s="560"/>
      <c r="BA259" s="561"/>
      <c r="BB259" s="415"/>
      <c r="BC259" s="407"/>
      <c r="BD259" s="407"/>
      <c r="BE259" s="407"/>
      <c r="BF259" s="408"/>
    </row>
    <row r="260" spans="2:58" ht="20.25" customHeight="1" x14ac:dyDescent="0.5">
      <c r="B260" s="483"/>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5">
      <c r="B261" s="483"/>
      <c r="C261" s="381"/>
      <c r="D261" s="382"/>
      <c r="E261" s="383"/>
      <c r="F261" s="113">
        <f>C259</f>
        <v>0</v>
      </c>
      <c r="G261" s="404"/>
      <c r="H261" s="397"/>
      <c r="I261" s="398"/>
      <c r="J261" s="398"/>
      <c r="K261" s="399"/>
      <c r="L261" s="409"/>
      <c r="M261" s="410"/>
      <c r="N261" s="410"/>
      <c r="O261" s="411"/>
      <c r="P261" s="480" t="s">
        <v>45</v>
      </c>
      <c r="Q261" s="481"/>
      <c r="R261" s="482"/>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5">
      <c r="B262" s="483">
        <f>B259+1</f>
        <v>81</v>
      </c>
      <c r="C262" s="375"/>
      <c r="D262" s="376"/>
      <c r="E262" s="377"/>
      <c r="F262" s="110"/>
      <c r="G262" s="403"/>
      <c r="H262" s="405"/>
      <c r="I262" s="398"/>
      <c r="J262" s="398"/>
      <c r="K262" s="399"/>
      <c r="L262" s="406"/>
      <c r="M262" s="407"/>
      <c r="N262" s="407"/>
      <c r="O262" s="408"/>
      <c r="P262" s="485" t="s">
        <v>44</v>
      </c>
      <c r="Q262" s="486"/>
      <c r="R262" s="487"/>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58"/>
      <c r="AY262" s="559"/>
      <c r="AZ262" s="560"/>
      <c r="BA262" s="561"/>
      <c r="BB262" s="415"/>
      <c r="BC262" s="407"/>
      <c r="BD262" s="407"/>
      <c r="BE262" s="407"/>
      <c r="BF262" s="408"/>
    </row>
    <row r="263" spans="2:58" ht="20.25" customHeight="1" x14ac:dyDescent="0.5">
      <c r="B263" s="483"/>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5">
      <c r="B264" s="483"/>
      <c r="C264" s="381"/>
      <c r="D264" s="382"/>
      <c r="E264" s="383"/>
      <c r="F264" s="113">
        <f>C262</f>
        <v>0</v>
      </c>
      <c r="G264" s="404"/>
      <c r="H264" s="397"/>
      <c r="I264" s="398"/>
      <c r="J264" s="398"/>
      <c r="K264" s="399"/>
      <c r="L264" s="409"/>
      <c r="M264" s="410"/>
      <c r="N264" s="410"/>
      <c r="O264" s="411"/>
      <c r="P264" s="480" t="s">
        <v>45</v>
      </c>
      <c r="Q264" s="481"/>
      <c r="R264" s="482"/>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5">
      <c r="B265" s="483">
        <f>B262+1</f>
        <v>82</v>
      </c>
      <c r="C265" s="375"/>
      <c r="D265" s="376"/>
      <c r="E265" s="377"/>
      <c r="F265" s="110"/>
      <c r="G265" s="403"/>
      <c r="H265" s="405"/>
      <c r="I265" s="398"/>
      <c r="J265" s="398"/>
      <c r="K265" s="399"/>
      <c r="L265" s="406"/>
      <c r="M265" s="407"/>
      <c r="N265" s="407"/>
      <c r="O265" s="408"/>
      <c r="P265" s="485" t="s">
        <v>44</v>
      </c>
      <c r="Q265" s="486"/>
      <c r="R265" s="487"/>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58"/>
      <c r="AY265" s="559"/>
      <c r="AZ265" s="560"/>
      <c r="BA265" s="561"/>
      <c r="BB265" s="415"/>
      <c r="BC265" s="407"/>
      <c r="BD265" s="407"/>
      <c r="BE265" s="407"/>
      <c r="BF265" s="408"/>
    </row>
    <row r="266" spans="2:58" ht="20.25" customHeight="1" x14ac:dyDescent="0.5">
      <c r="B266" s="483"/>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5">
      <c r="B267" s="483"/>
      <c r="C267" s="381"/>
      <c r="D267" s="382"/>
      <c r="E267" s="383"/>
      <c r="F267" s="113">
        <f>C265</f>
        <v>0</v>
      </c>
      <c r="G267" s="404"/>
      <c r="H267" s="397"/>
      <c r="I267" s="398"/>
      <c r="J267" s="398"/>
      <c r="K267" s="399"/>
      <c r="L267" s="409"/>
      <c r="M267" s="410"/>
      <c r="N267" s="410"/>
      <c r="O267" s="411"/>
      <c r="P267" s="480" t="s">
        <v>45</v>
      </c>
      <c r="Q267" s="481"/>
      <c r="R267" s="482"/>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5">
      <c r="B268" s="483">
        <f>B265+1</f>
        <v>83</v>
      </c>
      <c r="C268" s="375"/>
      <c r="D268" s="376"/>
      <c r="E268" s="377"/>
      <c r="F268" s="110"/>
      <c r="G268" s="403"/>
      <c r="H268" s="405"/>
      <c r="I268" s="398"/>
      <c r="J268" s="398"/>
      <c r="K268" s="399"/>
      <c r="L268" s="406"/>
      <c r="M268" s="407"/>
      <c r="N268" s="407"/>
      <c r="O268" s="408"/>
      <c r="P268" s="485" t="s">
        <v>44</v>
      </c>
      <c r="Q268" s="486"/>
      <c r="R268" s="487"/>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58"/>
      <c r="AY268" s="559"/>
      <c r="AZ268" s="560"/>
      <c r="BA268" s="561"/>
      <c r="BB268" s="415"/>
      <c r="BC268" s="407"/>
      <c r="BD268" s="407"/>
      <c r="BE268" s="407"/>
      <c r="BF268" s="408"/>
    </row>
    <row r="269" spans="2:58" ht="20.25" customHeight="1" x14ac:dyDescent="0.5">
      <c r="B269" s="483"/>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5">
      <c r="B270" s="483"/>
      <c r="C270" s="381"/>
      <c r="D270" s="382"/>
      <c r="E270" s="383"/>
      <c r="F270" s="113">
        <f>C268</f>
        <v>0</v>
      </c>
      <c r="G270" s="404"/>
      <c r="H270" s="397"/>
      <c r="I270" s="398"/>
      <c r="J270" s="398"/>
      <c r="K270" s="399"/>
      <c r="L270" s="409"/>
      <c r="M270" s="410"/>
      <c r="N270" s="410"/>
      <c r="O270" s="411"/>
      <c r="P270" s="480" t="s">
        <v>45</v>
      </c>
      <c r="Q270" s="481"/>
      <c r="R270" s="482"/>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5">
      <c r="B271" s="483">
        <f>B268+1</f>
        <v>84</v>
      </c>
      <c r="C271" s="375"/>
      <c r="D271" s="376"/>
      <c r="E271" s="377"/>
      <c r="F271" s="110"/>
      <c r="G271" s="403"/>
      <c r="H271" s="405"/>
      <c r="I271" s="398"/>
      <c r="J271" s="398"/>
      <c r="K271" s="399"/>
      <c r="L271" s="406"/>
      <c r="M271" s="407"/>
      <c r="N271" s="407"/>
      <c r="O271" s="408"/>
      <c r="P271" s="485" t="s">
        <v>44</v>
      </c>
      <c r="Q271" s="486"/>
      <c r="R271" s="487"/>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58"/>
      <c r="AY271" s="559"/>
      <c r="AZ271" s="560"/>
      <c r="BA271" s="561"/>
      <c r="BB271" s="415"/>
      <c r="BC271" s="407"/>
      <c r="BD271" s="407"/>
      <c r="BE271" s="407"/>
      <c r="BF271" s="408"/>
    </row>
    <row r="272" spans="2:58" ht="20.25" customHeight="1" x14ac:dyDescent="0.5">
      <c r="B272" s="483"/>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5">
      <c r="B273" s="483"/>
      <c r="C273" s="381"/>
      <c r="D273" s="382"/>
      <c r="E273" s="383"/>
      <c r="F273" s="113">
        <f>C271</f>
        <v>0</v>
      </c>
      <c r="G273" s="404"/>
      <c r="H273" s="397"/>
      <c r="I273" s="398"/>
      <c r="J273" s="398"/>
      <c r="K273" s="399"/>
      <c r="L273" s="409"/>
      <c r="M273" s="410"/>
      <c r="N273" s="410"/>
      <c r="O273" s="411"/>
      <c r="P273" s="480" t="s">
        <v>45</v>
      </c>
      <c r="Q273" s="481"/>
      <c r="R273" s="482"/>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5">
      <c r="B274" s="483">
        <f>B271+1</f>
        <v>85</v>
      </c>
      <c r="C274" s="375"/>
      <c r="D274" s="376"/>
      <c r="E274" s="377"/>
      <c r="F274" s="110"/>
      <c r="G274" s="403"/>
      <c r="H274" s="405"/>
      <c r="I274" s="398"/>
      <c r="J274" s="398"/>
      <c r="K274" s="399"/>
      <c r="L274" s="406"/>
      <c r="M274" s="407"/>
      <c r="N274" s="407"/>
      <c r="O274" s="408"/>
      <c r="P274" s="485" t="s">
        <v>44</v>
      </c>
      <c r="Q274" s="486"/>
      <c r="R274" s="487"/>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58"/>
      <c r="AY274" s="559"/>
      <c r="AZ274" s="560"/>
      <c r="BA274" s="561"/>
      <c r="BB274" s="415"/>
      <c r="BC274" s="407"/>
      <c r="BD274" s="407"/>
      <c r="BE274" s="407"/>
      <c r="BF274" s="408"/>
    </row>
    <row r="275" spans="2:58" ht="20.25" customHeight="1" x14ac:dyDescent="0.5">
      <c r="B275" s="483"/>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5">
      <c r="B276" s="483"/>
      <c r="C276" s="381"/>
      <c r="D276" s="382"/>
      <c r="E276" s="383"/>
      <c r="F276" s="113">
        <f>C274</f>
        <v>0</v>
      </c>
      <c r="G276" s="404"/>
      <c r="H276" s="397"/>
      <c r="I276" s="398"/>
      <c r="J276" s="398"/>
      <c r="K276" s="399"/>
      <c r="L276" s="409"/>
      <c r="M276" s="410"/>
      <c r="N276" s="410"/>
      <c r="O276" s="411"/>
      <c r="P276" s="480" t="s">
        <v>45</v>
      </c>
      <c r="Q276" s="481"/>
      <c r="R276" s="482"/>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5">
      <c r="B277" s="483">
        <f>B274+1</f>
        <v>86</v>
      </c>
      <c r="C277" s="375"/>
      <c r="D277" s="376"/>
      <c r="E277" s="377"/>
      <c r="F277" s="110"/>
      <c r="G277" s="403"/>
      <c r="H277" s="405"/>
      <c r="I277" s="398"/>
      <c r="J277" s="398"/>
      <c r="K277" s="399"/>
      <c r="L277" s="406"/>
      <c r="M277" s="407"/>
      <c r="N277" s="407"/>
      <c r="O277" s="408"/>
      <c r="P277" s="485" t="s">
        <v>44</v>
      </c>
      <c r="Q277" s="486"/>
      <c r="R277" s="487"/>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58"/>
      <c r="AY277" s="559"/>
      <c r="AZ277" s="560"/>
      <c r="BA277" s="561"/>
      <c r="BB277" s="415"/>
      <c r="BC277" s="407"/>
      <c r="BD277" s="407"/>
      <c r="BE277" s="407"/>
      <c r="BF277" s="408"/>
    </row>
    <row r="278" spans="2:58" ht="20.25" customHeight="1" x14ac:dyDescent="0.5">
      <c r="B278" s="483"/>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5">
      <c r="B279" s="483"/>
      <c r="C279" s="381"/>
      <c r="D279" s="382"/>
      <c r="E279" s="383"/>
      <c r="F279" s="113">
        <f>C277</f>
        <v>0</v>
      </c>
      <c r="G279" s="404"/>
      <c r="H279" s="397"/>
      <c r="I279" s="398"/>
      <c r="J279" s="398"/>
      <c r="K279" s="399"/>
      <c r="L279" s="409"/>
      <c r="M279" s="410"/>
      <c r="N279" s="410"/>
      <c r="O279" s="411"/>
      <c r="P279" s="480" t="s">
        <v>45</v>
      </c>
      <c r="Q279" s="481"/>
      <c r="R279" s="482"/>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5">
      <c r="B280" s="483">
        <f>B277+1</f>
        <v>87</v>
      </c>
      <c r="C280" s="375"/>
      <c r="D280" s="376"/>
      <c r="E280" s="377"/>
      <c r="F280" s="110"/>
      <c r="G280" s="403"/>
      <c r="H280" s="405"/>
      <c r="I280" s="398"/>
      <c r="J280" s="398"/>
      <c r="K280" s="399"/>
      <c r="L280" s="406"/>
      <c r="M280" s="407"/>
      <c r="N280" s="407"/>
      <c r="O280" s="408"/>
      <c r="P280" s="485" t="s">
        <v>44</v>
      </c>
      <c r="Q280" s="486"/>
      <c r="R280" s="487"/>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58"/>
      <c r="AY280" s="559"/>
      <c r="AZ280" s="560"/>
      <c r="BA280" s="561"/>
      <c r="BB280" s="415"/>
      <c r="BC280" s="407"/>
      <c r="BD280" s="407"/>
      <c r="BE280" s="407"/>
      <c r="BF280" s="408"/>
    </row>
    <row r="281" spans="2:58" ht="20.25" customHeight="1" x14ac:dyDescent="0.5">
      <c r="B281" s="483"/>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5">
      <c r="B282" s="483"/>
      <c r="C282" s="381"/>
      <c r="D282" s="382"/>
      <c r="E282" s="383"/>
      <c r="F282" s="113">
        <f>C280</f>
        <v>0</v>
      </c>
      <c r="G282" s="404"/>
      <c r="H282" s="397"/>
      <c r="I282" s="398"/>
      <c r="J282" s="398"/>
      <c r="K282" s="399"/>
      <c r="L282" s="409"/>
      <c r="M282" s="410"/>
      <c r="N282" s="410"/>
      <c r="O282" s="411"/>
      <c r="P282" s="480" t="s">
        <v>45</v>
      </c>
      <c r="Q282" s="481"/>
      <c r="R282" s="482"/>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5">
      <c r="B283" s="483">
        <f>B280+1</f>
        <v>88</v>
      </c>
      <c r="C283" s="375"/>
      <c r="D283" s="376"/>
      <c r="E283" s="377"/>
      <c r="F283" s="110"/>
      <c r="G283" s="403"/>
      <c r="H283" s="405"/>
      <c r="I283" s="398"/>
      <c r="J283" s="398"/>
      <c r="K283" s="399"/>
      <c r="L283" s="406"/>
      <c r="M283" s="407"/>
      <c r="N283" s="407"/>
      <c r="O283" s="408"/>
      <c r="P283" s="485" t="s">
        <v>44</v>
      </c>
      <c r="Q283" s="486"/>
      <c r="R283" s="487"/>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58"/>
      <c r="AY283" s="559"/>
      <c r="AZ283" s="560"/>
      <c r="BA283" s="561"/>
      <c r="BB283" s="415"/>
      <c r="BC283" s="407"/>
      <c r="BD283" s="407"/>
      <c r="BE283" s="407"/>
      <c r="BF283" s="408"/>
    </row>
    <row r="284" spans="2:58" ht="20.25" customHeight="1" x14ac:dyDescent="0.5">
      <c r="B284" s="483"/>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5">
      <c r="B285" s="483"/>
      <c r="C285" s="381"/>
      <c r="D285" s="382"/>
      <c r="E285" s="383"/>
      <c r="F285" s="113">
        <f>C283</f>
        <v>0</v>
      </c>
      <c r="G285" s="404"/>
      <c r="H285" s="397"/>
      <c r="I285" s="398"/>
      <c r="J285" s="398"/>
      <c r="K285" s="399"/>
      <c r="L285" s="409"/>
      <c r="M285" s="410"/>
      <c r="N285" s="410"/>
      <c r="O285" s="411"/>
      <c r="P285" s="480" t="s">
        <v>45</v>
      </c>
      <c r="Q285" s="481"/>
      <c r="R285" s="482"/>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5">
      <c r="B286" s="483">
        <f>B283+1</f>
        <v>89</v>
      </c>
      <c r="C286" s="375"/>
      <c r="D286" s="376"/>
      <c r="E286" s="377"/>
      <c r="F286" s="110"/>
      <c r="G286" s="403"/>
      <c r="H286" s="405"/>
      <c r="I286" s="398"/>
      <c r="J286" s="398"/>
      <c r="K286" s="399"/>
      <c r="L286" s="406"/>
      <c r="M286" s="407"/>
      <c r="N286" s="407"/>
      <c r="O286" s="408"/>
      <c r="P286" s="485" t="s">
        <v>44</v>
      </c>
      <c r="Q286" s="486"/>
      <c r="R286" s="487"/>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58"/>
      <c r="AY286" s="559"/>
      <c r="AZ286" s="560"/>
      <c r="BA286" s="561"/>
      <c r="BB286" s="415"/>
      <c r="BC286" s="407"/>
      <c r="BD286" s="407"/>
      <c r="BE286" s="407"/>
      <c r="BF286" s="408"/>
    </row>
    <row r="287" spans="2:58" ht="20.25" customHeight="1" x14ac:dyDescent="0.5">
      <c r="B287" s="483"/>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5">
      <c r="B288" s="483"/>
      <c r="C288" s="381"/>
      <c r="D288" s="382"/>
      <c r="E288" s="383"/>
      <c r="F288" s="113">
        <f>C286</f>
        <v>0</v>
      </c>
      <c r="G288" s="404"/>
      <c r="H288" s="397"/>
      <c r="I288" s="398"/>
      <c r="J288" s="398"/>
      <c r="K288" s="399"/>
      <c r="L288" s="409"/>
      <c r="M288" s="410"/>
      <c r="N288" s="410"/>
      <c r="O288" s="411"/>
      <c r="P288" s="480" t="s">
        <v>45</v>
      </c>
      <c r="Q288" s="481"/>
      <c r="R288" s="482"/>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5">
      <c r="B289" s="483">
        <f>B286+1</f>
        <v>90</v>
      </c>
      <c r="C289" s="375"/>
      <c r="D289" s="376"/>
      <c r="E289" s="377"/>
      <c r="F289" s="110"/>
      <c r="G289" s="403"/>
      <c r="H289" s="405"/>
      <c r="I289" s="398"/>
      <c r="J289" s="398"/>
      <c r="K289" s="399"/>
      <c r="L289" s="406"/>
      <c r="M289" s="407"/>
      <c r="N289" s="407"/>
      <c r="O289" s="408"/>
      <c r="P289" s="485" t="s">
        <v>44</v>
      </c>
      <c r="Q289" s="486"/>
      <c r="R289" s="487"/>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58"/>
      <c r="AY289" s="559"/>
      <c r="AZ289" s="560"/>
      <c r="BA289" s="561"/>
      <c r="BB289" s="415"/>
      <c r="BC289" s="407"/>
      <c r="BD289" s="407"/>
      <c r="BE289" s="407"/>
      <c r="BF289" s="408"/>
    </row>
    <row r="290" spans="2:58" ht="20.25" customHeight="1" x14ac:dyDescent="0.5">
      <c r="B290" s="483"/>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5">
      <c r="B291" s="483"/>
      <c r="C291" s="381"/>
      <c r="D291" s="382"/>
      <c r="E291" s="383"/>
      <c r="F291" s="113">
        <f>C289</f>
        <v>0</v>
      </c>
      <c r="G291" s="404"/>
      <c r="H291" s="397"/>
      <c r="I291" s="398"/>
      <c r="J291" s="398"/>
      <c r="K291" s="399"/>
      <c r="L291" s="409"/>
      <c r="M291" s="410"/>
      <c r="N291" s="410"/>
      <c r="O291" s="411"/>
      <c r="P291" s="480" t="s">
        <v>45</v>
      </c>
      <c r="Q291" s="481"/>
      <c r="R291" s="482"/>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5">
      <c r="B292" s="483">
        <f>B289+1</f>
        <v>91</v>
      </c>
      <c r="C292" s="375"/>
      <c r="D292" s="376"/>
      <c r="E292" s="377"/>
      <c r="F292" s="110"/>
      <c r="G292" s="403"/>
      <c r="H292" s="405"/>
      <c r="I292" s="398"/>
      <c r="J292" s="398"/>
      <c r="K292" s="399"/>
      <c r="L292" s="406"/>
      <c r="M292" s="407"/>
      <c r="N292" s="407"/>
      <c r="O292" s="408"/>
      <c r="P292" s="485" t="s">
        <v>44</v>
      </c>
      <c r="Q292" s="486"/>
      <c r="R292" s="487"/>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58"/>
      <c r="AY292" s="559"/>
      <c r="AZ292" s="560"/>
      <c r="BA292" s="561"/>
      <c r="BB292" s="415"/>
      <c r="BC292" s="407"/>
      <c r="BD292" s="407"/>
      <c r="BE292" s="407"/>
      <c r="BF292" s="408"/>
    </row>
    <row r="293" spans="2:58" ht="20.25" customHeight="1" x14ac:dyDescent="0.5">
      <c r="B293" s="483"/>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5">
      <c r="B294" s="483"/>
      <c r="C294" s="381"/>
      <c r="D294" s="382"/>
      <c r="E294" s="383"/>
      <c r="F294" s="113">
        <f>C292</f>
        <v>0</v>
      </c>
      <c r="G294" s="404"/>
      <c r="H294" s="397"/>
      <c r="I294" s="398"/>
      <c r="J294" s="398"/>
      <c r="K294" s="399"/>
      <c r="L294" s="409"/>
      <c r="M294" s="410"/>
      <c r="N294" s="410"/>
      <c r="O294" s="411"/>
      <c r="P294" s="480" t="s">
        <v>45</v>
      </c>
      <c r="Q294" s="481"/>
      <c r="R294" s="482"/>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5">
      <c r="B295" s="483">
        <f>B292+1</f>
        <v>92</v>
      </c>
      <c r="C295" s="375"/>
      <c r="D295" s="376"/>
      <c r="E295" s="377"/>
      <c r="F295" s="110"/>
      <c r="G295" s="403"/>
      <c r="H295" s="405"/>
      <c r="I295" s="398"/>
      <c r="J295" s="398"/>
      <c r="K295" s="399"/>
      <c r="L295" s="406"/>
      <c r="M295" s="407"/>
      <c r="N295" s="407"/>
      <c r="O295" s="408"/>
      <c r="P295" s="485" t="s">
        <v>44</v>
      </c>
      <c r="Q295" s="486"/>
      <c r="R295" s="487"/>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58"/>
      <c r="AY295" s="559"/>
      <c r="AZ295" s="560"/>
      <c r="BA295" s="561"/>
      <c r="BB295" s="415"/>
      <c r="BC295" s="407"/>
      <c r="BD295" s="407"/>
      <c r="BE295" s="407"/>
      <c r="BF295" s="408"/>
    </row>
    <row r="296" spans="2:58" ht="20.25" customHeight="1" x14ac:dyDescent="0.5">
      <c r="B296" s="483"/>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5">
      <c r="B297" s="483"/>
      <c r="C297" s="381"/>
      <c r="D297" s="382"/>
      <c r="E297" s="383"/>
      <c r="F297" s="113">
        <f>C295</f>
        <v>0</v>
      </c>
      <c r="G297" s="404"/>
      <c r="H297" s="397"/>
      <c r="I297" s="398"/>
      <c r="J297" s="398"/>
      <c r="K297" s="399"/>
      <c r="L297" s="409"/>
      <c r="M297" s="410"/>
      <c r="N297" s="410"/>
      <c r="O297" s="411"/>
      <c r="P297" s="480" t="s">
        <v>45</v>
      </c>
      <c r="Q297" s="481"/>
      <c r="R297" s="482"/>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5">
      <c r="B298" s="483">
        <f>B295+1</f>
        <v>93</v>
      </c>
      <c r="C298" s="375"/>
      <c r="D298" s="376"/>
      <c r="E298" s="377"/>
      <c r="F298" s="110"/>
      <c r="G298" s="403"/>
      <c r="H298" s="405"/>
      <c r="I298" s="398"/>
      <c r="J298" s="398"/>
      <c r="K298" s="399"/>
      <c r="L298" s="406"/>
      <c r="M298" s="407"/>
      <c r="N298" s="407"/>
      <c r="O298" s="408"/>
      <c r="P298" s="485" t="s">
        <v>44</v>
      </c>
      <c r="Q298" s="486"/>
      <c r="R298" s="487"/>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58"/>
      <c r="AY298" s="559"/>
      <c r="AZ298" s="560"/>
      <c r="BA298" s="561"/>
      <c r="BB298" s="415"/>
      <c r="BC298" s="407"/>
      <c r="BD298" s="407"/>
      <c r="BE298" s="407"/>
      <c r="BF298" s="408"/>
    </row>
    <row r="299" spans="2:58" ht="20.25" customHeight="1" x14ac:dyDescent="0.5">
      <c r="B299" s="483"/>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5">
      <c r="B300" s="483"/>
      <c r="C300" s="381"/>
      <c r="D300" s="382"/>
      <c r="E300" s="383"/>
      <c r="F300" s="113">
        <f>C298</f>
        <v>0</v>
      </c>
      <c r="G300" s="404"/>
      <c r="H300" s="397"/>
      <c r="I300" s="398"/>
      <c r="J300" s="398"/>
      <c r="K300" s="399"/>
      <c r="L300" s="409"/>
      <c r="M300" s="410"/>
      <c r="N300" s="410"/>
      <c r="O300" s="411"/>
      <c r="P300" s="480" t="s">
        <v>45</v>
      </c>
      <c r="Q300" s="481"/>
      <c r="R300" s="482"/>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5">
      <c r="B301" s="483">
        <f>B298+1</f>
        <v>94</v>
      </c>
      <c r="C301" s="375"/>
      <c r="D301" s="376"/>
      <c r="E301" s="377"/>
      <c r="F301" s="110"/>
      <c r="G301" s="403"/>
      <c r="H301" s="405"/>
      <c r="I301" s="398"/>
      <c r="J301" s="398"/>
      <c r="K301" s="399"/>
      <c r="L301" s="406"/>
      <c r="M301" s="407"/>
      <c r="N301" s="407"/>
      <c r="O301" s="408"/>
      <c r="P301" s="485" t="s">
        <v>44</v>
      </c>
      <c r="Q301" s="486"/>
      <c r="R301" s="487"/>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58"/>
      <c r="AY301" s="559"/>
      <c r="AZ301" s="560"/>
      <c r="BA301" s="561"/>
      <c r="BB301" s="415"/>
      <c r="BC301" s="407"/>
      <c r="BD301" s="407"/>
      <c r="BE301" s="407"/>
      <c r="BF301" s="408"/>
    </row>
    <row r="302" spans="2:58" ht="20.25" customHeight="1" x14ac:dyDescent="0.5">
      <c r="B302" s="483"/>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5">
      <c r="B303" s="483"/>
      <c r="C303" s="381"/>
      <c r="D303" s="382"/>
      <c r="E303" s="383"/>
      <c r="F303" s="113">
        <f>C301</f>
        <v>0</v>
      </c>
      <c r="G303" s="404"/>
      <c r="H303" s="397"/>
      <c r="I303" s="398"/>
      <c r="J303" s="398"/>
      <c r="K303" s="399"/>
      <c r="L303" s="409"/>
      <c r="M303" s="410"/>
      <c r="N303" s="410"/>
      <c r="O303" s="411"/>
      <c r="P303" s="480" t="s">
        <v>45</v>
      </c>
      <c r="Q303" s="481"/>
      <c r="R303" s="482"/>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5">
      <c r="B304" s="483">
        <f>B301+1</f>
        <v>95</v>
      </c>
      <c r="C304" s="375"/>
      <c r="D304" s="376"/>
      <c r="E304" s="377"/>
      <c r="F304" s="110"/>
      <c r="G304" s="403"/>
      <c r="H304" s="405"/>
      <c r="I304" s="398"/>
      <c r="J304" s="398"/>
      <c r="K304" s="399"/>
      <c r="L304" s="406"/>
      <c r="M304" s="407"/>
      <c r="N304" s="407"/>
      <c r="O304" s="408"/>
      <c r="P304" s="485" t="s">
        <v>44</v>
      </c>
      <c r="Q304" s="486"/>
      <c r="R304" s="487"/>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58"/>
      <c r="AY304" s="559"/>
      <c r="AZ304" s="560"/>
      <c r="BA304" s="561"/>
      <c r="BB304" s="415"/>
      <c r="BC304" s="407"/>
      <c r="BD304" s="407"/>
      <c r="BE304" s="407"/>
      <c r="BF304" s="408"/>
    </row>
    <row r="305" spans="2:58" ht="20.25" customHeight="1" x14ac:dyDescent="0.5">
      <c r="B305" s="483"/>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5">
      <c r="B306" s="483"/>
      <c r="C306" s="381"/>
      <c r="D306" s="382"/>
      <c r="E306" s="383"/>
      <c r="F306" s="113">
        <f>C304</f>
        <v>0</v>
      </c>
      <c r="G306" s="404"/>
      <c r="H306" s="397"/>
      <c r="I306" s="398"/>
      <c r="J306" s="398"/>
      <c r="K306" s="399"/>
      <c r="L306" s="409"/>
      <c r="M306" s="410"/>
      <c r="N306" s="410"/>
      <c r="O306" s="411"/>
      <c r="P306" s="480" t="s">
        <v>45</v>
      </c>
      <c r="Q306" s="481"/>
      <c r="R306" s="482"/>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5">
      <c r="B307" s="483">
        <f>B304+1</f>
        <v>96</v>
      </c>
      <c r="C307" s="375"/>
      <c r="D307" s="376"/>
      <c r="E307" s="377"/>
      <c r="F307" s="110"/>
      <c r="G307" s="403"/>
      <c r="H307" s="405"/>
      <c r="I307" s="398"/>
      <c r="J307" s="398"/>
      <c r="K307" s="399"/>
      <c r="L307" s="406"/>
      <c r="M307" s="407"/>
      <c r="N307" s="407"/>
      <c r="O307" s="408"/>
      <c r="P307" s="485" t="s">
        <v>44</v>
      </c>
      <c r="Q307" s="486"/>
      <c r="R307" s="487"/>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58"/>
      <c r="AY307" s="559"/>
      <c r="AZ307" s="560"/>
      <c r="BA307" s="561"/>
      <c r="BB307" s="415"/>
      <c r="BC307" s="407"/>
      <c r="BD307" s="407"/>
      <c r="BE307" s="407"/>
      <c r="BF307" s="408"/>
    </row>
    <row r="308" spans="2:58" ht="20.25" customHeight="1" x14ac:dyDescent="0.5">
      <c r="B308" s="483"/>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5">
      <c r="B309" s="483"/>
      <c r="C309" s="381"/>
      <c r="D309" s="382"/>
      <c r="E309" s="383"/>
      <c r="F309" s="113">
        <f>C307</f>
        <v>0</v>
      </c>
      <c r="G309" s="404"/>
      <c r="H309" s="397"/>
      <c r="I309" s="398"/>
      <c r="J309" s="398"/>
      <c r="K309" s="399"/>
      <c r="L309" s="409"/>
      <c r="M309" s="410"/>
      <c r="N309" s="410"/>
      <c r="O309" s="411"/>
      <c r="P309" s="480" t="s">
        <v>45</v>
      </c>
      <c r="Q309" s="481"/>
      <c r="R309" s="482"/>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5">
      <c r="B310" s="483">
        <f>B307+1</f>
        <v>97</v>
      </c>
      <c r="C310" s="375"/>
      <c r="D310" s="376"/>
      <c r="E310" s="377"/>
      <c r="F310" s="110"/>
      <c r="G310" s="403"/>
      <c r="H310" s="405"/>
      <c r="I310" s="398"/>
      <c r="J310" s="398"/>
      <c r="K310" s="399"/>
      <c r="L310" s="406"/>
      <c r="M310" s="407"/>
      <c r="N310" s="407"/>
      <c r="O310" s="408"/>
      <c r="P310" s="485" t="s">
        <v>44</v>
      </c>
      <c r="Q310" s="486"/>
      <c r="R310" s="487"/>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58"/>
      <c r="AY310" s="559"/>
      <c r="AZ310" s="560"/>
      <c r="BA310" s="561"/>
      <c r="BB310" s="415"/>
      <c r="BC310" s="407"/>
      <c r="BD310" s="407"/>
      <c r="BE310" s="407"/>
      <c r="BF310" s="408"/>
    </row>
    <row r="311" spans="2:58" ht="20.25" customHeight="1" x14ac:dyDescent="0.5">
      <c r="B311" s="483"/>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5">
      <c r="B312" s="483"/>
      <c r="C312" s="381"/>
      <c r="D312" s="382"/>
      <c r="E312" s="383"/>
      <c r="F312" s="113">
        <f>C310</f>
        <v>0</v>
      </c>
      <c r="G312" s="404"/>
      <c r="H312" s="397"/>
      <c r="I312" s="398"/>
      <c r="J312" s="398"/>
      <c r="K312" s="399"/>
      <c r="L312" s="409"/>
      <c r="M312" s="410"/>
      <c r="N312" s="410"/>
      <c r="O312" s="411"/>
      <c r="P312" s="480" t="s">
        <v>45</v>
      </c>
      <c r="Q312" s="481"/>
      <c r="R312" s="482"/>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5">
      <c r="B313" s="483">
        <f>B310+1</f>
        <v>98</v>
      </c>
      <c r="C313" s="375"/>
      <c r="D313" s="376"/>
      <c r="E313" s="377"/>
      <c r="F313" s="110"/>
      <c r="G313" s="403"/>
      <c r="H313" s="405"/>
      <c r="I313" s="398"/>
      <c r="J313" s="398"/>
      <c r="K313" s="399"/>
      <c r="L313" s="406"/>
      <c r="M313" s="407"/>
      <c r="N313" s="407"/>
      <c r="O313" s="408"/>
      <c r="P313" s="485" t="s">
        <v>44</v>
      </c>
      <c r="Q313" s="486"/>
      <c r="R313" s="487"/>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58"/>
      <c r="AY313" s="559"/>
      <c r="AZ313" s="560"/>
      <c r="BA313" s="561"/>
      <c r="BB313" s="415"/>
      <c r="BC313" s="407"/>
      <c r="BD313" s="407"/>
      <c r="BE313" s="407"/>
      <c r="BF313" s="408"/>
    </row>
    <row r="314" spans="2:58" ht="20.25" customHeight="1" x14ac:dyDescent="0.5">
      <c r="B314" s="483"/>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5">
      <c r="B315" s="483"/>
      <c r="C315" s="381"/>
      <c r="D315" s="382"/>
      <c r="E315" s="383"/>
      <c r="F315" s="113">
        <f>C313</f>
        <v>0</v>
      </c>
      <c r="G315" s="404"/>
      <c r="H315" s="397"/>
      <c r="I315" s="398"/>
      <c r="J315" s="398"/>
      <c r="K315" s="399"/>
      <c r="L315" s="409"/>
      <c r="M315" s="410"/>
      <c r="N315" s="410"/>
      <c r="O315" s="411"/>
      <c r="P315" s="480" t="s">
        <v>45</v>
      </c>
      <c r="Q315" s="481"/>
      <c r="R315" s="482"/>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5">
      <c r="B316" s="483">
        <f>B313+1</f>
        <v>99</v>
      </c>
      <c r="C316" s="375"/>
      <c r="D316" s="376"/>
      <c r="E316" s="377"/>
      <c r="F316" s="110"/>
      <c r="G316" s="403"/>
      <c r="H316" s="405"/>
      <c r="I316" s="398"/>
      <c r="J316" s="398"/>
      <c r="K316" s="399"/>
      <c r="L316" s="406"/>
      <c r="M316" s="407"/>
      <c r="N316" s="407"/>
      <c r="O316" s="408"/>
      <c r="P316" s="485" t="s">
        <v>44</v>
      </c>
      <c r="Q316" s="486"/>
      <c r="R316" s="487"/>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58"/>
      <c r="AY316" s="559"/>
      <c r="AZ316" s="560"/>
      <c r="BA316" s="561"/>
      <c r="BB316" s="415"/>
      <c r="BC316" s="407"/>
      <c r="BD316" s="407"/>
      <c r="BE316" s="407"/>
      <c r="BF316" s="408"/>
    </row>
    <row r="317" spans="2:58" ht="20.25" customHeight="1" x14ac:dyDescent="0.5">
      <c r="B317" s="483"/>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5">
      <c r="B318" s="483"/>
      <c r="C318" s="381"/>
      <c r="D318" s="382"/>
      <c r="E318" s="383"/>
      <c r="F318" s="113">
        <f>C316</f>
        <v>0</v>
      </c>
      <c r="G318" s="404"/>
      <c r="H318" s="397"/>
      <c r="I318" s="398"/>
      <c r="J318" s="398"/>
      <c r="K318" s="399"/>
      <c r="L318" s="409"/>
      <c r="M318" s="410"/>
      <c r="N318" s="410"/>
      <c r="O318" s="411"/>
      <c r="P318" s="480" t="s">
        <v>45</v>
      </c>
      <c r="Q318" s="481"/>
      <c r="R318" s="482"/>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5">
      <c r="B319" s="483">
        <f>B316+1</f>
        <v>100</v>
      </c>
      <c r="C319" s="375"/>
      <c r="D319" s="376"/>
      <c r="E319" s="377"/>
      <c r="F319" s="110"/>
      <c r="G319" s="403"/>
      <c r="H319" s="405"/>
      <c r="I319" s="398"/>
      <c r="J319" s="398"/>
      <c r="K319" s="399"/>
      <c r="L319" s="406"/>
      <c r="M319" s="407"/>
      <c r="N319" s="407"/>
      <c r="O319" s="408"/>
      <c r="P319" s="485" t="s">
        <v>44</v>
      </c>
      <c r="Q319" s="486"/>
      <c r="R319" s="487"/>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58"/>
      <c r="AY319" s="559"/>
      <c r="AZ319" s="560"/>
      <c r="BA319" s="561"/>
      <c r="BB319" s="415"/>
      <c r="BC319" s="407"/>
      <c r="BD319" s="407"/>
      <c r="BE319" s="407"/>
      <c r="BF319" s="408"/>
    </row>
    <row r="320" spans="2:58" ht="20.25" customHeight="1" x14ac:dyDescent="0.5">
      <c r="B320" s="483"/>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5000000000000004">
      <c r="B321" s="483"/>
      <c r="C321" s="381"/>
      <c r="D321" s="382"/>
      <c r="E321" s="383"/>
      <c r="F321" s="113">
        <f>C319</f>
        <v>0</v>
      </c>
      <c r="G321" s="404"/>
      <c r="H321" s="397"/>
      <c r="I321" s="398"/>
      <c r="J321" s="398"/>
      <c r="K321" s="399"/>
      <c r="L321" s="409"/>
      <c r="M321" s="410"/>
      <c r="N321" s="410"/>
      <c r="O321" s="411"/>
      <c r="P321" s="480" t="s">
        <v>45</v>
      </c>
      <c r="Q321" s="481"/>
      <c r="R321" s="482"/>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5.95" customHeight="1" thickBot="1" x14ac:dyDescent="0.55000000000000004">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5">
      <c r="B323" s="246"/>
      <c r="C323" s="247"/>
      <c r="D323" s="247"/>
      <c r="E323" s="247"/>
      <c r="F323" s="185"/>
      <c r="G323" s="452" t="s">
        <v>169</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5">
      <c r="B328" s="248"/>
      <c r="C328" s="199"/>
      <c r="D328" s="199"/>
      <c r="E328" s="199"/>
      <c r="F328" s="186"/>
      <c r="G328" s="454"/>
      <c r="H328" s="454"/>
      <c r="I328" s="454"/>
      <c r="J328" s="454"/>
      <c r="K328" s="455"/>
      <c r="L328" s="258"/>
      <c r="M328" s="432" t="s">
        <v>141</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5">
      <c r="B329" s="249"/>
      <c r="C329" s="250"/>
      <c r="D329" s="250"/>
      <c r="E329" s="250"/>
      <c r="F329" s="186"/>
      <c r="G329" s="456"/>
      <c r="H329" s="456"/>
      <c r="I329" s="456"/>
      <c r="J329" s="456"/>
      <c r="K329" s="457"/>
      <c r="L329" s="259"/>
      <c r="M329" s="434" t="s">
        <v>142</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5000000000000004">
      <c r="B330" s="187"/>
      <c r="C330" s="188"/>
      <c r="D330" s="188"/>
      <c r="E330" s="188"/>
      <c r="F330" s="188"/>
      <c r="G330" s="430" t="s">
        <v>170</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6" customHeight="1" x14ac:dyDescent="0.5">
      <c r="C331" s="24"/>
      <c r="D331" s="24"/>
      <c r="E331" s="24"/>
      <c r="F331" s="24"/>
      <c r="G331" s="32"/>
      <c r="H331" s="33"/>
      <c r="AF331" s="9"/>
    </row>
    <row r="332" spans="1:73" ht="11.5" customHeight="1" x14ac:dyDescent="0.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5">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プルダウン・リスト!$C$4:$C$9</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AP1" sqref="AP1:BE1"/>
    </sheetView>
  </sheetViews>
  <sheetFormatPr defaultColWidth="9" defaultRowHeight="26.05"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115</v>
      </c>
      <c r="E3" s="75" t="s">
        <v>119</v>
      </c>
      <c r="I3" s="76"/>
    </row>
    <row r="4" spans="2:23" x14ac:dyDescent="0.5">
      <c r="B4" s="74"/>
      <c r="E4" s="461" t="s">
        <v>47</v>
      </c>
      <c r="F4" s="461"/>
      <c r="G4" s="461"/>
      <c r="H4" s="461"/>
      <c r="I4" s="461"/>
      <c r="J4" s="461"/>
      <c r="K4" s="461"/>
      <c r="M4" s="461" t="s">
        <v>46</v>
      </c>
      <c r="N4" s="461"/>
      <c r="O4" s="461"/>
      <c r="Q4" s="461" t="s">
        <v>75</v>
      </c>
      <c r="R4" s="461"/>
      <c r="S4" s="461"/>
      <c r="T4" s="461"/>
      <c r="U4" s="461"/>
      <c r="W4" s="461" t="s">
        <v>118</v>
      </c>
    </row>
    <row r="5" spans="2:23" x14ac:dyDescent="0.5">
      <c r="B5" s="72" t="s">
        <v>85</v>
      </c>
      <c r="C5" s="72" t="s">
        <v>6</v>
      </c>
      <c r="E5" s="72" t="s">
        <v>114</v>
      </c>
      <c r="F5" s="72"/>
      <c r="G5" s="72" t="s">
        <v>113</v>
      </c>
      <c r="I5" s="72" t="s">
        <v>64</v>
      </c>
      <c r="K5" s="72" t="s">
        <v>47</v>
      </c>
      <c r="M5" s="72" t="s">
        <v>116</v>
      </c>
      <c r="O5" s="72" t="s">
        <v>117</v>
      </c>
      <c r="Q5" s="72" t="s">
        <v>116</v>
      </c>
      <c r="S5" s="72" t="s">
        <v>117</v>
      </c>
      <c r="U5" s="72" t="s">
        <v>47</v>
      </c>
      <c r="W5" s="461"/>
    </row>
    <row r="6" spans="2:23" x14ac:dyDescent="0.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124</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126</v>
      </c>
    </row>
    <row r="38" spans="2:23" x14ac:dyDescent="0.5">
      <c r="C38" s="82" t="s">
        <v>127</v>
      </c>
    </row>
    <row r="39" spans="2:23" x14ac:dyDescent="0.5">
      <c r="C39" s="82" t="s">
        <v>128</v>
      </c>
    </row>
    <row r="40" spans="2:23" x14ac:dyDescent="0.5">
      <c r="C40" s="82" t="s">
        <v>129</v>
      </c>
    </row>
    <row r="41" spans="2:23" x14ac:dyDescent="0.5">
      <c r="C41" s="74" t="s">
        <v>130</v>
      </c>
    </row>
    <row r="42" spans="2:23" x14ac:dyDescent="0.5">
      <c r="C42" s="74" t="s">
        <v>184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36"/>
  <sheetViews>
    <sheetView zoomScale="70" zoomScaleNormal="70" workbookViewId="0">
      <selection activeCell="AP1" sqref="AP1:BE1"/>
    </sheetView>
  </sheetViews>
  <sheetFormatPr defaultColWidth="9" defaultRowHeight="26.05" x14ac:dyDescent="0.5"/>
  <cols>
    <col min="1" max="1" width="1.7265625" style="205" customWidth="1"/>
    <col min="2" max="2" width="9" style="205"/>
    <col min="3" max="12" width="40.6328125" style="205" customWidth="1"/>
    <col min="13" max="16384" width="9" style="205"/>
  </cols>
  <sheetData>
    <row r="1" spans="1:12" x14ac:dyDescent="0.5">
      <c r="A1" s="203"/>
      <c r="B1" s="204" t="s">
        <v>76</v>
      </c>
      <c r="C1" s="204"/>
      <c r="D1" s="204"/>
    </row>
    <row r="2" spans="1:12" x14ac:dyDescent="0.5">
      <c r="A2" s="203"/>
      <c r="B2" s="204"/>
      <c r="C2" s="204"/>
      <c r="D2" s="204"/>
    </row>
    <row r="3" spans="1:12" x14ac:dyDescent="0.5">
      <c r="A3" s="203"/>
      <c r="B3" s="206" t="s">
        <v>85</v>
      </c>
      <c r="C3" s="206" t="s">
        <v>86</v>
      </c>
      <c r="D3" s="204"/>
    </row>
    <row r="4" spans="1:12" x14ac:dyDescent="0.5">
      <c r="A4" s="203"/>
      <c r="B4" s="207">
        <v>1</v>
      </c>
      <c r="C4" s="245" t="s">
        <v>134</v>
      </c>
      <c r="D4" s="204"/>
    </row>
    <row r="5" spans="1:12" x14ac:dyDescent="0.5">
      <c r="A5" s="203"/>
      <c r="B5" s="207">
        <v>2</v>
      </c>
      <c r="C5" s="245" t="s">
        <v>135</v>
      </c>
    </row>
    <row r="6" spans="1:12" x14ac:dyDescent="0.5">
      <c r="A6" s="203"/>
      <c r="B6" s="207">
        <v>3</v>
      </c>
      <c r="C6" s="245" t="s">
        <v>136</v>
      </c>
      <c r="D6" s="204"/>
    </row>
    <row r="7" spans="1:12" x14ac:dyDescent="0.5">
      <c r="A7" s="203"/>
      <c r="B7" s="207">
        <v>4</v>
      </c>
      <c r="C7" s="245" t="s">
        <v>137</v>
      </c>
      <c r="D7" s="204"/>
    </row>
    <row r="8" spans="1:12" x14ac:dyDescent="0.5">
      <c r="A8" s="203"/>
      <c r="B8" s="207">
        <v>5</v>
      </c>
      <c r="C8" s="245" t="s">
        <v>138</v>
      </c>
      <c r="D8" s="204"/>
    </row>
    <row r="9" spans="1:12" x14ac:dyDescent="0.5">
      <c r="A9" s="203"/>
      <c r="B9" s="207">
        <v>6</v>
      </c>
      <c r="C9" s="245" t="s">
        <v>139</v>
      </c>
      <c r="D9" s="204"/>
    </row>
    <row r="10" spans="1:12" x14ac:dyDescent="0.5">
      <c r="A10" s="203"/>
      <c r="B10" s="207">
        <v>7</v>
      </c>
      <c r="C10" s="245" t="s">
        <v>28</v>
      </c>
      <c r="D10" s="204"/>
    </row>
    <row r="11" spans="1:12" x14ac:dyDescent="0.5">
      <c r="A11" s="203"/>
      <c r="B11" s="207">
        <v>8</v>
      </c>
      <c r="C11" s="245" t="s">
        <v>28</v>
      </c>
      <c r="D11" s="204"/>
    </row>
    <row r="12" spans="1:12" x14ac:dyDescent="0.5">
      <c r="A12" s="203"/>
      <c r="B12" s="207">
        <v>9</v>
      </c>
      <c r="C12" s="245" t="s">
        <v>28</v>
      </c>
      <c r="D12" s="204"/>
    </row>
    <row r="13" spans="1:12" x14ac:dyDescent="0.5">
      <c r="A13" s="203"/>
      <c r="B13" s="204"/>
      <c r="C13" s="204"/>
      <c r="D13" s="204"/>
    </row>
    <row r="14" spans="1:12" x14ac:dyDescent="0.5">
      <c r="A14" s="203"/>
      <c r="B14" s="204" t="s">
        <v>87</v>
      </c>
      <c r="C14" s="204"/>
      <c r="D14" s="204"/>
    </row>
    <row r="15" spans="1:12" ht="26.6" thickBot="1" x14ac:dyDescent="0.55000000000000004">
      <c r="A15" s="203"/>
      <c r="B15" s="204"/>
      <c r="C15" s="204"/>
      <c r="D15" s="204"/>
    </row>
    <row r="16" spans="1:12" ht="26.6" thickBot="1" x14ac:dyDescent="0.55000000000000004">
      <c r="A16" s="203"/>
      <c r="B16" s="208" t="s">
        <v>78</v>
      </c>
      <c r="C16" s="209" t="s">
        <v>140</v>
      </c>
      <c r="D16" s="210" t="s">
        <v>25</v>
      </c>
      <c r="E16" s="210" t="s">
        <v>26</v>
      </c>
      <c r="F16" s="210" t="s">
        <v>27</v>
      </c>
      <c r="G16" s="211" t="s">
        <v>4</v>
      </c>
      <c r="H16" s="212" t="s">
        <v>55</v>
      </c>
      <c r="I16" s="212" t="s">
        <v>141</v>
      </c>
      <c r="J16" s="212" t="s">
        <v>142</v>
      </c>
      <c r="K16" s="212" t="s">
        <v>120</v>
      </c>
      <c r="L16" s="213" t="s">
        <v>120</v>
      </c>
    </row>
    <row r="17" spans="1:12" x14ac:dyDescent="0.5">
      <c r="A17" s="203"/>
      <c r="B17" s="581" t="s">
        <v>79</v>
      </c>
      <c r="C17" s="214" t="s">
        <v>140</v>
      </c>
      <c r="D17" s="215" t="s">
        <v>143</v>
      </c>
      <c r="E17" s="215" t="s">
        <v>26</v>
      </c>
      <c r="F17" s="215" t="s">
        <v>27</v>
      </c>
      <c r="G17" s="216" t="s">
        <v>13</v>
      </c>
      <c r="H17" s="217" t="s">
        <v>88</v>
      </c>
      <c r="I17" s="217" t="s">
        <v>13</v>
      </c>
      <c r="J17" s="217" t="s">
        <v>13</v>
      </c>
      <c r="K17" s="217" t="s">
        <v>120</v>
      </c>
      <c r="L17" s="218" t="s">
        <v>120</v>
      </c>
    </row>
    <row r="18" spans="1:12" x14ac:dyDescent="0.5">
      <c r="B18" s="582"/>
      <c r="C18" s="219" t="s">
        <v>28</v>
      </c>
      <c r="D18" s="223" t="s">
        <v>28</v>
      </c>
      <c r="E18" s="223" t="s">
        <v>28</v>
      </c>
      <c r="F18" s="223" t="s">
        <v>28</v>
      </c>
      <c r="G18" s="221" t="s">
        <v>5</v>
      </c>
      <c r="H18" s="223" t="s">
        <v>28</v>
      </c>
      <c r="I18" s="223" t="s">
        <v>28</v>
      </c>
      <c r="J18" s="220" t="s">
        <v>5</v>
      </c>
      <c r="K18" s="220" t="s">
        <v>28</v>
      </c>
      <c r="L18" s="222" t="s">
        <v>28</v>
      </c>
    </row>
    <row r="19" spans="1:12" x14ac:dyDescent="0.5">
      <c r="B19" s="582"/>
      <c r="C19" s="219" t="s">
        <v>28</v>
      </c>
      <c r="D19" s="223" t="s">
        <v>28</v>
      </c>
      <c r="E19" s="223" t="s">
        <v>28</v>
      </c>
      <c r="F19" s="223" t="s">
        <v>28</v>
      </c>
      <c r="G19" s="223" t="s">
        <v>28</v>
      </c>
      <c r="H19" s="223" t="s">
        <v>28</v>
      </c>
      <c r="I19" s="223" t="s">
        <v>28</v>
      </c>
      <c r="J19" s="223" t="s">
        <v>77</v>
      </c>
      <c r="K19" s="223" t="s">
        <v>120</v>
      </c>
      <c r="L19" s="224" t="s">
        <v>120</v>
      </c>
    </row>
    <row r="20" spans="1:12" x14ac:dyDescent="0.5">
      <c r="B20" s="582"/>
      <c r="C20" s="219" t="s">
        <v>28</v>
      </c>
      <c r="D20" s="223" t="s">
        <v>28</v>
      </c>
      <c r="E20" s="223" t="s">
        <v>28</v>
      </c>
      <c r="F20" s="223" t="s">
        <v>28</v>
      </c>
      <c r="G20" s="223" t="s">
        <v>28</v>
      </c>
      <c r="H20" s="223" t="s">
        <v>28</v>
      </c>
      <c r="I20" s="223" t="s">
        <v>28</v>
      </c>
      <c r="J20" s="223" t="s">
        <v>144</v>
      </c>
      <c r="K20" s="223" t="s">
        <v>120</v>
      </c>
      <c r="L20" s="224" t="s">
        <v>120</v>
      </c>
    </row>
    <row r="21" spans="1:12" x14ac:dyDescent="0.5">
      <c r="B21" s="582"/>
      <c r="C21" s="219" t="s">
        <v>120</v>
      </c>
      <c r="D21" s="223" t="s">
        <v>120</v>
      </c>
      <c r="E21" s="223" t="s">
        <v>120</v>
      </c>
      <c r="F21" s="223" t="s">
        <v>120</v>
      </c>
      <c r="G21" s="223" t="s">
        <v>28</v>
      </c>
      <c r="H21" s="223" t="s">
        <v>120</v>
      </c>
      <c r="I21" s="223" t="s">
        <v>120</v>
      </c>
      <c r="J21" s="223" t="s">
        <v>120</v>
      </c>
      <c r="K21" s="223" t="s">
        <v>120</v>
      </c>
      <c r="L21" s="224" t="s">
        <v>120</v>
      </c>
    </row>
    <row r="22" spans="1:12" x14ac:dyDescent="0.5">
      <c r="B22" s="582"/>
      <c r="C22" s="219" t="s">
        <v>120</v>
      </c>
      <c r="D22" s="223" t="s">
        <v>120</v>
      </c>
      <c r="E22" s="223" t="s">
        <v>120</v>
      </c>
      <c r="F22" s="223" t="s">
        <v>120</v>
      </c>
      <c r="G22" s="223" t="s">
        <v>28</v>
      </c>
      <c r="H22" s="223" t="s">
        <v>120</v>
      </c>
      <c r="I22" s="223" t="s">
        <v>120</v>
      </c>
      <c r="J22" s="223" t="s">
        <v>120</v>
      </c>
      <c r="K22" s="223" t="s">
        <v>120</v>
      </c>
      <c r="L22" s="224" t="s">
        <v>120</v>
      </c>
    </row>
    <row r="23" spans="1:12" x14ac:dyDescent="0.5">
      <c r="B23" s="582"/>
      <c r="C23" s="219" t="s">
        <v>120</v>
      </c>
      <c r="D23" s="223" t="s">
        <v>120</v>
      </c>
      <c r="E23" s="223" t="s">
        <v>120</v>
      </c>
      <c r="F23" s="223" t="s">
        <v>120</v>
      </c>
      <c r="G23" s="223" t="s">
        <v>28</v>
      </c>
      <c r="H23" s="223" t="s">
        <v>120</v>
      </c>
      <c r="I23" s="223" t="s">
        <v>120</v>
      </c>
      <c r="J23" s="223" t="s">
        <v>120</v>
      </c>
      <c r="K23" s="223" t="s">
        <v>120</v>
      </c>
      <c r="L23" s="224" t="s">
        <v>120</v>
      </c>
    </row>
    <row r="24" spans="1:12" x14ac:dyDescent="0.5">
      <c r="B24" s="582"/>
      <c r="C24" s="219" t="s">
        <v>120</v>
      </c>
      <c r="D24" s="223" t="s">
        <v>120</v>
      </c>
      <c r="E24" s="223" t="s">
        <v>120</v>
      </c>
      <c r="F24" s="223" t="s">
        <v>120</v>
      </c>
      <c r="G24" s="223" t="s">
        <v>28</v>
      </c>
      <c r="H24" s="223" t="s">
        <v>120</v>
      </c>
      <c r="I24" s="223" t="s">
        <v>120</v>
      </c>
      <c r="J24" s="223" t="s">
        <v>120</v>
      </c>
      <c r="K24" s="223" t="s">
        <v>120</v>
      </c>
      <c r="L24" s="224" t="s">
        <v>120</v>
      </c>
    </row>
    <row r="25" spans="1:12" x14ac:dyDescent="0.5">
      <c r="B25" s="582"/>
      <c r="C25" s="219" t="s">
        <v>120</v>
      </c>
      <c r="D25" s="223" t="s">
        <v>120</v>
      </c>
      <c r="E25" s="223" t="s">
        <v>120</v>
      </c>
      <c r="F25" s="223" t="s">
        <v>120</v>
      </c>
      <c r="G25" s="223" t="s">
        <v>28</v>
      </c>
      <c r="H25" s="223" t="s">
        <v>120</v>
      </c>
      <c r="I25" s="223" t="s">
        <v>120</v>
      </c>
      <c r="J25" s="223" t="s">
        <v>120</v>
      </c>
      <c r="K25" s="223" t="s">
        <v>120</v>
      </c>
      <c r="L25" s="224" t="s">
        <v>120</v>
      </c>
    </row>
    <row r="26" spans="1:12" x14ac:dyDescent="0.5">
      <c r="B26" s="582"/>
      <c r="C26" s="219" t="s">
        <v>120</v>
      </c>
      <c r="D26" s="223" t="s">
        <v>120</v>
      </c>
      <c r="E26" s="223" t="s">
        <v>120</v>
      </c>
      <c r="F26" s="223" t="s">
        <v>120</v>
      </c>
      <c r="G26" s="223" t="s">
        <v>120</v>
      </c>
      <c r="H26" s="223" t="s">
        <v>120</v>
      </c>
      <c r="I26" s="223" t="s">
        <v>120</v>
      </c>
      <c r="J26" s="223" t="s">
        <v>120</v>
      </c>
      <c r="K26" s="223" t="s">
        <v>120</v>
      </c>
      <c r="L26" s="224" t="s">
        <v>120</v>
      </c>
    </row>
    <row r="27" spans="1:12" x14ac:dyDescent="0.5">
      <c r="B27" s="582"/>
      <c r="C27" s="219" t="s">
        <v>120</v>
      </c>
      <c r="D27" s="223" t="s">
        <v>120</v>
      </c>
      <c r="E27" s="223" t="s">
        <v>120</v>
      </c>
      <c r="F27" s="223" t="s">
        <v>120</v>
      </c>
      <c r="G27" s="223" t="s">
        <v>120</v>
      </c>
      <c r="H27" s="223" t="s">
        <v>120</v>
      </c>
      <c r="I27" s="223" t="s">
        <v>120</v>
      </c>
      <c r="J27" s="223" t="s">
        <v>120</v>
      </c>
      <c r="K27" s="223" t="s">
        <v>120</v>
      </c>
      <c r="L27" s="224" t="s">
        <v>120</v>
      </c>
    </row>
    <row r="28" spans="1:12" x14ac:dyDescent="0.5">
      <c r="B28" s="582"/>
      <c r="C28" s="219" t="s">
        <v>120</v>
      </c>
      <c r="D28" s="223" t="s">
        <v>120</v>
      </c>
      <c r="E28" s="223" t="s">
        <v>120</v>
      </c>
      <c r="F28" s="223" t="s">
        <v>120</v>
      </c>
      <c r="G28" s="223" t="s">
        <v>120</v>
      </c>
      <c r="H28" s="223" t="s">
        <v>120</v>
      </c>
      <c r="I28" s="223" t="s">
        <v>120</v>
      </c>
      <c r="J28" s="223" t="s">
        <v>120</v>
      </c>
      <c r="K28" s="223" t="s">
        <v>120</v>
      </c>
      <c r="L28" s="224" t="s">
        <v>120</v>
      </c>
    </row>
    <row r="29" spans="1:12" ht="26.6" thickBot="1" x14ac:dyDescent="0.55000000000000004">
      <c r="B29" s="583"/>
      <c r="C29" s="225" t="s">
        <v>120</v>
      </c>
      <c r="D29" s="226" t="s">
        <v>120</v>
      </c>
      <c r="E29" s="226" t="s">
        <v>120</v>
      </c>
      <c r="F29" s="226" t="s">
        <v>120</v>
      </c>
      <c r="G29" s="226" t="s">
        <v>120</v>
      </c>
      <c r="H29" s="226" t="s">
        <v>120</v>
      </c>
      <c r="I29" s="226" t="s">
        <v>120</v>
      </c>
      <c r="J29" s="226" t="s">
        <v>120</v>
      </c>
      <c r="K29" s="226" t="s">
        <v>120</v>
      </c>
      <c r="L29" s="227" t="s">
        <v>120</v>
      </c>
    </row>
    <row r="31" spans="1:12" x14ac:dyDescent="0.5">
      <c r="C31" s="205" t="s">
        <v>145</v>
      </c>
    </row>
    <row r="32" spans="1:12" x14ac:dyDescent="0.5">
      <c r="C32" s="205" t="s">
        <v>80</v>
      </c>
    </row>
    <row r="33" spans="3:3" x14ac:dyDescent="0.5">
      <c r="C33" s="205" t="s">
        <v>81</v>
      </c>
    </row>
    <row r="34" spans="3:3" x14ac:dyDescent="0.5">
      <c r="C34" s="205" t="s">
        <v>82</v>
      </c>
    </row>
    <row r="35" spans="3:3" x14ac:dyDescent="0.5">
      <c r="C35" s="205" t="s">
        <v>83</v>
      </c>
    </row>
    <row r="36" spans="3:3" x14ac:dyDescent="0.5">
      <c r="C36" s="205" t="s">
        <v>84</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記入方法</vt:lpstr>
      <vt:lpstr>通所リハ（1枚版）</vt:lpstr>
      <vt:lpstr>通所リハ（100名）</vt:lpstr>
      <vt:lpstr>シフト記号表（勤務時間帯）</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2022-07-08T10:11:24Z</dcterms:created>
  <dcterms:modified xsi:type="dcterms:W3CDTF">2022-07-08T10:14:19Z</dcterms:modified>
</cp:coreProperties>
</file>