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50\Desktop\1.31〆切\【経営比較分析表】2022_102113_46_010\"/>
    </mc:Choice>
  </mc:AlternateContent>
  <workbookProtection workbookAlgorithmName="SHA-512" workbookHashValue="QrXacNJwqZ5V80UPySWy9RUOIPnrpmuFBBDssImLwJ8ib76pziVNataFKDqcCOkGY6E4eReONTgrxjsnsn+NaA==" workbookSaltValue="Sc58jDtbgNICkPmd9MbE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<sst xmlns="http://schemas.openxmlformats.org/spreadsheetml/2006/main" count="228" uniqueCount="116">
  <si>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</si>
  <si>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</si>
  <si>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</si>
  <si>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</si>
  <si>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</si>
  <si>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</si>
  <si>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</si>
  <si>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</si>
  <si>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</si>
  <si>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</si>
  <si>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</si>
  <si>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</si>
  <si>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</si>
  <si>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</si>
  <si>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</si>
  <si>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</si>
  <si>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</si>
  <si>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</si>
  <si>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</si>
  <si>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</si>
  <si>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</si>
  <si>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</si>
  <si>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</si>
  <si>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</si>
  <si>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</si>
  <si>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</si>
  <si>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</si>
  <si>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</si>
  <si>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</si>
  <si>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</si>
  <si>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</si>
  <si>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</si>
  <si>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</si>
  <si>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</si>
  <si>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</si>
  <si>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</si>
  <si>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</si>
  <si>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</si>
  <si>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</si>
  <si>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</si>
  <si>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</si>
  <si>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</si>
  <si>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</si>
  <si>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</si>
  <si>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</si>
  <si>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</si>
  <si>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</si>
  <si>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</si>
  <si>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</si>
  <si>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</si>
  <si>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</si>
  <si>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</si>
  <si>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</si>
  <si>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</si>
  <si>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</si>
  <si>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</si>
  <si>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</si>
  <si>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</si>
  <si>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</si>
  <si>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</si>
  <si>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</si>
  <si>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</si>
  <si>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</si>
  <si>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</si>
  <si>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</si>
  <si>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</si>
  <si>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</si>
  <si>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</si>
  <si>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</si>
  <si>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</si>
  <si>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</si>
  <si>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</si>
  <si>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</si>
  <si>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</si>
  <si>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</si>
  <si>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</si>
  <si>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</si>
  <si>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</si>
  <si>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</si>
  <si>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</si>
  <si>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</si>
  <si>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</si>
  <si>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</si>
  <si>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</si>
  <si>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</si>
  <si>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</si>
  <si>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</si>
  <si>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</si>
  <si>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</si>
  <si>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</si>
  <si>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</si>
  <si>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</si>
  <si>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</si>
  <si>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</si>
  <si>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</si>
  <si>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</si>
  <si>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</si>
  <si>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</si>
  <si>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</si>
  <si>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</si>
  <si>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</si>
  <si>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</si>
  <si>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</si>
  <si>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</si>
  <si>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</si>
  <si>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</si>
  <si>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</si>
  <si>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</si>
  <si>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</si>
  <si>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</si>
  <si>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</si>
  <si>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</si>
  <si>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</si>
  <si>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経営の健全性は、おおむね良好に維持していますが、施設の効率性の向上に努める必要があります。人口減少社会に突入し、本市においても、水道の使用量と料金収入に密接に関係している給水人口の減少が想定されており、今後の水道事業運営に大きな影響を及ぼすことが想定されています。
　水道施設の老朽化が進みつつありますが、老朽施設の更新や耐震化には多額の資金が必要となることから、計画的かつ効率的な事業を行うなど経営効率化の取り組みを一層強化する必要があります。加えて料金については、安定した給水サービスの対価であるとの認識のうえ、お客さまの必要とする水需要に対する要望を充足できるように適正に定められ、次世代に負担を先送りしない水準を検討する必要があります。
　本市の水道事業ビジョンおよび経営戦略に基づき、水道施設の強靭化や経営基盤の強化に取り組み、将来にわたり安全で安心できる良質な水道水の安定供給を確保し、お客さまに、より一層安心して使用していただける水道を目指します。
</t>
    <phoneticPr fontId="4"/>
  </si>
  <si>
    <t>①有形固定資産減価償却率は、類似団体平均値を下回っていますが上昇傾向にあります。施設全体の老朽化が進みつつあり、今後の計画的な更新が必要です。
②管路経年化率は、類似団体平均値を下回っていますが上昇傾向にあります。近年、法定耐用年数を超過した管路延長が増加しており、今後の計画的かつ積極的な更新が必要です。
③管路更新率は、R4はR3と比べ0.09ポイント下回る0.54％となりました。本市は6つの浄水場と起伏のある複雑な地形に対応するため多くの配水池やポンプ場を保有していることから、管路だけでなくそれらの水道施設についても、耐用年数や老朽化度合、運転状況等を踏まえて計画的に更新を行う必要があります。R4は配水池の更新を実施したことから管路の更新率が低下しましたが、今後も経年化により不具合が生じている管路、漏水が多い管路および耐震性の低い管路を主な対象として、管路の更新を進めます。
　</t>
    <rPh sb="168" eb="169">
      <t>クラ</t>
    </rPh>
    <rPh sb="178" eb="180">
      <t>シタマワ</t>
    </rPh>
    <rPh sb="305" eb="308">
      <t>ハイスイチ</t>
    </rPh>
    <rPh sb="309" eb="311">
      <t>コウシン</t>
    </rPh>
    <rPh sb="312" eb="314">
      <t>ジッシ</t>
    </rPh>
    <rPh sb="320" eb="322">
      <t>カンロ</t>
    </rPh>
    <rPh sb="323" eb="325">
      <t>コウシン</t>
    </rPh>
    <rPh sb="325" eb="326">
      <t>リツ</t>
    </rPh>
    <rPh sb="327" eb="329">
      <t>テイカ</t>
    </rPh>
    <rPh sb="335" eb="337">
      <t>コンゴ</t>
    </rPh>
    <phoneticPr fontId="4"/>
  </si>
  <si>
    <t xml:space="preserve">①経常収支比率は、過去5年間いずれも100％を上回っており、近年は健全な経営であるといえます。
②累積欠損金比率は、累積欠損金が発生していないため0％であり、健全な経営であるといえます。
③流動比率は、100％を上回っており短期債務に対する支払能力は確保されています。
④企業債残高対給水収益比率は、類似団体平均値を上回っており、給水収益に対する企業債残高の規模が類似団体より大きくなっていますが、老朽管更新や施設更新等を計画的に実施しているためと考えられます。
⑤料金回収率は、コロナ禍による原油価格・物価高騰対策として一定期間、水道料金の基本料金を減額したことにより、R4はR3と比べ11.31ポイント下回る95.94％となりました。
⑥給水原価は、おおむね130円台で推移し、類似団体平均値を下回っており、低い水準であるといえます。
⑦施設利用率は、おおむね60％で推移しています。今後、給水人口の減少などにより、今後の使用水量は中長期的には減少傾向が続く見込みです。一方、本市の給水量の2割程度は工場用であり、景気や社会情勢等の動向による工場用の増減は全体の給水量に影響を与えます。施設更新の際は、諸事情を考慮し、適切な施設規模を検討する必要があります。
⑧有収率は、類似団体平均値を7ポイント程度下回っています。原因の多くは漏水であり、漏水の原因は老朽化した配水管などが挙げられます。今後も老朽化した施設及び管路の更新等を計画的に行い、漏水防止対策を進めていく必要があります。
</t>
    <rPh sb="9" eb="11">
      <t>カコ</t>
    </rPh>
    <rPh sb="12" eb="14">
      <t>ネンカン</t>
    </rPh>
    <rPh sb="243" eb="244">
      <t>カ</t>
    </rPh>
    <rPh sb="247" eb="249">
      <t>ゲンユ</t>
    </rPh>
    <rPh sb="249" eb="251">
      <t>カカク</t>
    </rPh>
    <rPh sb="252" eb="254">
      <t>ブッカ</t>
    </rPh>
    <rPh sb="254" eb="256">
      <t>コウトウ</t>
    </rPh>
    <rPh sb="256" eb="258">
      <t>タイサク</t>
    </rPh>
    <rPh sb="261" eb="263">
      <t>イッテイ</t>
    </rPh>
    <rPh sb="263" eb="265">
      <t>キカン</t>
    </rPh>
    <rPh sb="266" eb="268">
      <t>スイドウ</t>
    </rPh>
    <rPh sb="268" eb="270">
      <t>リョウキン</t>
    </rPh>
    <rPh sb="271" eb="273">
      <t>キホン</t>
    </rPh>
    <rPh sb="273" eb="275">
      <t>リョウキン</t>
    </rPh>
    <rPh sb="276" eb="278">
      <t>ゲンガク</t>
    </rPh>
    <rPh sb="292" eb="293">
      <t>クラ</t>
    </rPh>
    <rPh sb="303" eb="305">
      <t>シタマワ</t>
    </rPh>
    <rPh sb="335" eb="336">
      <t>ダイ</t>
    </rPh>
    <rPh sb="386" eb="388">
      <t>スイイ</t>
    </rPh>
    <rPh sb="394" eb="396">
      <t>コンゴ</t>
    </rPh>
    <rPh sb="437" eb="439">
      <t>イッポウ</t>
    </rPh>
    <rPh sb="440" eb="442">
      <t>ホンシ</t>
    </rPh>
    <rPh sb="443" eb="445">
      <t>キュウスイ</t>
    </rPh>
    <rPh sb="445" eb="446">
      <t>リョウ</t>
    </rPh>
    <rPh sb="448" eb="449">
      <t>ワリ</t>
    </rPh>
    <rPh sb="449" eb="451">
      <t>テイド</t>
    </rPh>
    <rPh sb="452" eb="455">
      <t>コウジョウヨウ</t>
    </rPh>
    <rPh sb="459" eb="461">
      <t>ケイキ</t>
    </rPh>
    <rPh sb="462" eb="464">
      <t>シャカイ</t>
    </rPh>
    <rPh sb="464" eb="466">
      <t>ジョウセイ</t>
    </rPh>
    <rPh sb="466" eb="467">
      <t>トウ</t>
    </rPh>
    <rPh sb="468" eb="470">
      <t>ドウコウ</t>
    </rPh>
    <rPh sb="473" eb="476">
      <t>コウジョウヨウ</t>
    </rPh>
    <rPh sb="477" eb="479">
      <t>ゾウゲン</t>
    </rPh>
    <rPh sb="480" eb="482">
      <t>ゼンタイ</t>
    </rPh>
    <rPh sb="483" eb="485">
      <t>キュウスイ</t>
    </rPh>
    <rPh sb="485" eb="486">
      <t>リョウ</t>
    </rPh>
    <rPh sb="487" eb="489">
      <t>エイキョウ</t>
    </rPh>
    <rPh sb="490" eb="491">
      <t>アタ</t>
    </rPh>
    <rPh sb="503" eb="506">
      <t>ショジジョウ</t>
    </rPh>
    <rPh sb="507" eb="509">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</si>
</sst>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0.18</c:v>
                </c:pt>
                <c:pt idx="2">
                  <c:v>0.57999999999999996</c:v>
                </c:pt>
                <c:pt idx="3">
                  <c:v>0.63</c:v>
                </c:pt>
                <c:pt idx="4">
                  <c:v>0.54</c:v>
                </c:pt>
              </c:numCache>
            </c:numRef>
          </c:val>
          <c:extLst>
            <c:ext xmlns:c16="http://schemas.microsoft.com/office/drawing/2014/chart" uri="{C3380CC4-5D6E-409C-BE32-E72D297353CC}">
              <c16:uniqueId val="{00000000-82A1-4A02-8CF3-423FBCF455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2A1-4A02-8CF3-423FBCF455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59.79</c:v>
                </c:pt>
                <c:pt idx="1">
                  <c:v>60.68</c:v>
                </c:pt>
                <c:pt idx="2">
                  <c:v>58.16</c:v>
                </c:pt>
                <c:pt idx="3">
                  <c:v>58.39</c:v>
                </c:pt>
                <c:pt idx="4">
                  <c:v>60.54</c:v>
                </c:pt>
              </c:numCache>
            </c:numRef>
          </c:val>
          <c:extLst>
            <c:ext xmlns:c16="http://schemas.microsoft.com/office/drawing/2014/chart" uri="{C3380CC4-5D6E-409C-BE32-E72D297353CC}">
              <c16:uniqueId val="{00000000-36E9-45F9-B154-CE4E8AB640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6E9-45F9-B154-CE4E8AB640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80.239999999999995</c:v>
                </c:pt>
                <c:pt idx="1">
                  <c:v>77.13</c:v>
                </c:pt>
                <c:pt idx="2">
                  <c:v>79.430000000000007</c:v>
                </c:pt>
                <c:pt idx="3">
                  <c:v>80.81</c:v>
                </c:pt>
                <c:pt idx="4">
                  <c:v>80.39</c:v>
                </c:pt>
              </c:numCache>
            </c:numRef>
          </c:val>
          <c:extLst>
            <c:ext xmlns:c16="http://schemas.microsoft.com/office/drawing/2014/chart" uri="{C3380CC4-5D6E-409C-BE32-E72D297353CC}">
              <c16:uniqueId val="{00000000-6CE4-4076-BC5D-D26762DBFC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CE4-4076-BC5D-D26762DBFC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107.17</c:v>
                </c:pt>
                <c:pt idx="1">
                  <c:v>105</c:v>
                </c:pt>
                <c:pt idx="2">
                  <c:v>105.37</c:v>
                </c:pt>
                <c:pt idx="3">
                  <c:v>110.45</c:v>
                </c:pt>
                <c:pt idx="4">
                  <c:v>108.7</c:v>
                </c:pt>
              </c:numCache>
            </c:numRef>
          </c:val>
          <c:extLst>
            <c:ext xmlns:c16="http://schemas.microsoft.com/office/drawing/2014/chart" uri="{C3380CC4-5D6E-409C-BE32-E72D297353CC}">
              <c16:uniqueId val="{00000000-086E-47F7-838F-22C4959C29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86E-47F7-838F-22C4959C29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46.22</c:v>
                </c:pt>
                <c:pt idx="1">
                  <c:v>47.63</c:v>
                </c:pt>
                <c:pt idx="2">
                  <c:v>48.72</c:v>
                </c:pt>
                <c:pt idx="3">
                  <c:v>49.8</c:v>
                </c:pt>
                <c:pt idx="4">
                  <c:v>49.98</c:v>
                </c:pt>
              </c:numCache>
            </c:numRef>
          </c:val>
          <c:extLst>
            <c:ext xmlns:c16="http://schemas.microsoft.com/office/drawing/2014/chart" uri="{C3380CC4-5D6E-409C-BE32-E72D297353CC}">
              <c16:uniqueId val="{00000000-133F-452F-98DF-F4E2E49CE5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133F-452F-98DF-F4E2E49CE5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13.09</c:v>
                </c:pt>
                <c:pt idx="1">
                  <c:v>16.73</c:v>
                </c:pt>
                <c:pt idx="2">
                  <c:v>18.12</c:v>
                </c:pt>
                <c:pt idx="3">
                  <c:v>19.010000000000002</c:v>
                </c:pt>
                <c:pt idx="4">
                  <c:v>20.95</c:v>
                </c:pt>
              </c:numCache>
            </c:numRef>
          </c:val>
          <c:extLst>
            <c:ext xmlns:c16="http://schemas.microsoft.com/office/drawing/2014/chart" uri="{C3380CC4-5D6E-409C-BE32-E72D297353CC}">
              <c16:uniqueId val="{00000000-2233-40D6-A2F3-1EE534C2B9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233-40D6-A2F3-1EE534C2B9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C7-4837-82F6-3FF5ECB538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0C7-4837-82F6-3FF5ECB538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437.63</c:v>
                </c:pt>
                <c:pt idx="1">
                  <c:v>477.69</c:v>
                </c:pt>
                <c:pt idx="2">
                  <c:v>432.81</c:v>
                </c:pt>
                <c:pt idx="3">
                  <c:v>419.65</c:v>
                </c:pt>
                <c:pt idx="4">
                  <c:v>365.04</c:v>
                </c:pt>
              </c:numCache>
            </c:numRef>
          </c:val>
          <c:extLst>
            <c:ext xmlns:c16="http://schemas.microsoft.com/office/drawing/2014/chart" uri="{C3380CC4-5D6E-409C-BE32-E72D297353CC}">
              <c16:uniqueId val="{00000000-1B0B-4567-B54C-278900E5F0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1B0B-4567-B54C-278900E5F0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538.11</c:v>
                </c:pt>
                <c:pt idx="1">
                  <c:v>527.20000000000005</c:v>
                </c:pt>
                <c:pt idx="2">
                  <c:v>511.34</c:v>
                </c:pt>
                <c:pt idx="3">
                  <c:v>483.7</c:v>
                </c:pt>
                <c:pt idx="4">
                  <c:v>513.75</c:v>
                </c:pt>
              </c:numCache>
            </c:numRef>
          </c:val>
          <c:extLst>
            <c:ext xmlns:c16="http://schemas.microsoft.com/office/drawing/2014/chart" uri="{C3380CC4-5D6E-409C-BE32-E72D297353CC}">
              <c16:uniqueId val="{00000000-E05D-4066-A939-5AB2E8273C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05D-4066-A939-5AB2E8273C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102.42</c:v>
                </c:pt>
                <c:pt idx="1">
                  <c:v>102.24</c:v>
                </c:pt>
                <c:pt idx="2">
                  <c:v>100.18</c:v>
                </c:pt>
                <c:pt idx="3">
                  <c:v>107.25</c:v>
                </c:pt>
                <c:pt idx="4">
                  <c:v>95.94</c:v>
                </c:pt>
              </c:numCache>
            </c:numRef>
          </c:val>
          <c:extLst>
            <c:ext xmlns:c16="http://schemas.microsoft.com/office/drawing/2014/chart" uri="{C3380CC4-5D6E-409C-BE32-E72D297353CC}">
              <c16:uniqueId val="{00000000-4619-47B6-9913-5B30E2E7FE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619-47B6-9913-5B30E2E7FE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134.61000000000001</c:v>
                </c:pt>
                <c:pt idx="1">
                  <c:v>135.29</c:v>
                </c:pt>
                <c:pt idx="2">
                  <c:v>137.57</c:v>
                </c:pt>
                <c:pt idx="3">
                  <c:v>128.93</c:v>
                </c:pt>
                <c:pt idx="4">
                  <c:v>132.01</c:v>
                </c:pt>
              </c:numCache>
            </c:numRef>
          </c:val>
          <c:extLst>
            <c:ext xmlns:c16="http://schemas.microsoft.com/office/drawing/2014/chart" uri="{C3380CC4-5D6E-409C-BE32-E72D297353CC}">
              <c16:uniqueId val="{00000000-10D0-4C4A-B8D4-716A7216CA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10D0-4C4A-B8D4-716A7216CA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13" zoomScale="140" zoomScaleNormal="14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群馬県　安中市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6"/>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8" t="s">
        <v>9</v>
      </c>
      <c r="BM7" s="89"/>
      <c r="BN7" s="89"/>
      <c r="BO7" s="89"/>
      <c r="BP7" s="89"/>
      <c r="BQ7" s="89"/>
      <c r="BR7" s="89"/>
      <c r="BS7" s="89"/>
      <c r="BT7" s="89"/>
      <c r="BU7" s="89"/>
      <c r="BV7" s="89"/>
      <c r="BW7" s="89"/>
      <c r="BX7" s="89"/>
      <c r="BY7" s="90"/>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2"/>
      <c r="AL8" s="75">
        <f>データ!$R$6</f>
        <v>55245</v>
      </c>
      <c r="AM8" s="75"/>
      <c r="AN8" s="75"/>
      <c r="AO8" s="75"/>
      <c r="AP8" s="75"/>
      <c r="AQ8" s="75"/>
      <c r="AR8" s="75"/>
      <c r="AS8" s="75"/>
      <c r="AT8" s="37">
        <f>データ!$S$6</f>
        <v>276.31</v>
      </c>
      <c r="AU8" s="38"/>
      <c r="AV8" s="38"/>
      <c r="AW8" s="38"/>
      <c r="AX8" s="38"/>
      <c r="AY8" s="38"/>
      <c r="AZ8" s="38"/>
      <c r="BA8" s="38"/>
      <c r="BB8" s="58">
        <f>データ!$T$6</f>
        <v>199.94</v>
      </c>
      <c r="BC8" s="58"/>
      <c r="BD8" s="58"/>
      <c r="BE8" s="58"/>
      <c r="BF8" s="58"/>
      <c r="BG8" s="58"/>
      <c r="BH8" s="58"/>
      <c r="BI8" s="58"/>
      <c r="BJ8" s="3"/>
      <c r="BK8" s="3"/>
      <c r="BL8" s="77" t="s">
        <v>10</v>
      </c>
      <c r="BM8" s="78"/>
      <c r="BN8" s="79" t="s">
        <v>11</v>
      </c>
      <c r="BO8" s="79"/>
      <c r="BP8" s="79"/>
      <c r="BQ8" s="79"/>
      <c r="BR8" s="79"/>
      <c r="BS8" s="79"/>
      <c r="BT8" s="79"/>
      <c r="BU8" s="79"/>
      <c r="BV8" s="79"/>
      <c r="BW8" s="79"/>
      <c r="BX8" s="79"/>
      <c r="BY8" s="80"/>
    </row>
    <row r="9" spans="1:78" ht="18.75" customHeight="1" x14ac:dyDescent="0.15">
      <c r="A9" s="2"/>
      <c r="B9" s="45" t="s">
        <v>12</v>
      </c>
      <c r="C9" s="46"/>
      <c r="D9" s="46"/>
      <c r="E9" s="46"/>
      <c r="F9" s="46"/>
      <c r="G9" s="46"/>
      <c r="H9" s="46"/>
      <c r="I9" s="45" t="s">
        <v>13</v>
      </c>
      <c r="J9" s="46"/>
      <c r="K9" s="46"/>
      <c r="L9" s="46"/>
      <c r="M9" s="46"/>
      <c r="N9" s="46"/>
      <c r="O9" s="76"/>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64.53</v>
      </c>
      <c r="J10" s="38"/>
      <c r="K10" s="38"/>
      <c r="L10" s="38"/>
      <c r="M10" s="38"/>
      <c r="N10" s="38"/>
      <c r="O10" s="74"/>
      <c r="P10" s="58">
        <f>データ!$P$6</f>
        <v>99.19</v>
      </c>
      <c r="Q10" s="58"/>
      <c r="R10" s="58"/>
      <c r="S10" s="58"/>
      <c r="T10" s="58"/>
      <c r="U10" s="58"/>
      <c r="V10" s="58"/>
      <c r="W10" s="75">
        <f>データ!$Q$6</f>
        <v>2420</v>
      </c>
      <c r="X10" s="75"/>
      <c r="Y10" s="75"/>
      <c r="Z10" s="75"/>
      <c r="AA10" s="75"/>
      <c r="AB10" s="75"/>
      <c r="AC10" s="75"/>
      <c r="AD10" s="2"/>
      <c r="AE10" s="2"/>
      <c r="AF10" s="2"/>
      <c r="AG10" s="2"/>
      <c r="AH10" s="2"/>
      <c r="AI10" s="2"/>
      <c r="AJ10" s="2"/>
      <c r="AK10" s="2"/>
      <c r="AL10" s="75">
        <f>データ!$U$6</f>
        <v>54587</v>
      </c>
      <c r="AM10" s="75"/>
      <c r="AN10" s="75"/>
      <c r="AO10" s="75"/>
      <c r="AP10" s="75"/>
      <c r="AQ10" s="75"/>
      <c r="AR10" s="75"/>
      <c r="AS10" s="75"/>
      <c r="AT10" s="37">
        <f>データ!$V$6</f>
        <v>126.13</v>
      </c>
      <c r="AU10" s="38"/>
      <c r="AV10" s="38"/>
      <c r="AW10" s="38"/>
      <c r="AX10" s="38"/>
      <c r="AY10" s="38"/>
      <c r="AZ10" s="38"/>
      <c r="BA10" s="38"/>
      <c r="BB10" s="58">
        <f>データ!$W$6</f>
        <v>432.78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68" t="s">
        <v>25</v>
      </c>
      <c r="BM14" s="69"/>
      <c r="BN14" s="69"/>
      <c r="BO14" s="69"/>
      <c r="BP14" s="69"/>
      <c r="BQ14" s="69"/>
      <c r="BR14" s="69"/>
      <c r="BS14" s="69"/>
      <c r="BT14" s="69"/>
      <c r="BU14" s="69"/>
      <c r="BV14" s="69"/>
      <c r="BW14" s="69"/>
      <c r="BX14" s="69"/>
      <c r="BY14" s="69"/>
      <c r="BZ14" s="70"/>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WW0EonaN6oqviI0mXsL2GMvnMzfpADkRvvAPnsKP4Dqq+HUPeMNkrJqvUEx68KhLGCqDaJuZoEExB8ZhnKLgg==" saltValue="Nh66aWXmFSXEHItOu+rL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102113</v>
      </c>
      <c r="D6" s="20">
        <f t="shared" si="3"/>
        <v>46</v>
      </c>
      <c r="E6" s="20">
        <f t="shared" si="3"/>
        <v>1</v>
      </c>
      <c r="F6" s="20">
        <f t="shared" si="3"/>
        <v>0</v>
      </c>
      <c r="G6" s="20">
        <f t="shared" si="3"/>
        <v>1</v>
      </c>
      <c r="H6" s="20" t="str">
        <f t="shared" si="3"/>
        <v>群馬県　安中市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64.53</v>
      </c>
      <c r="P6" s="21">
        <f t="shared" si="3"/>
        <v>99.19</v>
      </c>
      <c r="Q6" s="21">
        <f t="shared" si="3"/>
        <v>2420</v>
      </c>
      <c r="R6" s="21">
        <f t="shared" si="3"/>
        <v>55245</v>
      </c>
      <c r="S6" s="21">
        <f t="shared" si="3"/>
        <v>276.31</v>
      </c>
      <c r="T6" s="21">
        <f t="shared" si="3"/>
        <v>199.94</v>
      </c>
      <c r="U6" s="21">
        <f t="shared" si="3"/>
        <v>54587</v>
      </c>
      <c r="V6" s="21">
        <f t="shared" si="3"/>
        <v>126.13</v>
      </c>
      <c r="W6" s="21">
        <f t="shared" si="3"/>
        <v>432.78</v>
      </c>
      <c r="X6" s="22">
        <f>IF(X7="",NA(),X7)</f>
        <v>107.17</v>
      </c>
      <c r="Y6" s="22">
        <f t="shared" ref="Y6:AG6" si="4">IF(Y7="",NA(),Y7)</f>
        <v>105</v>
      </c>
      <c r="Z6" s="22">
        <f t="shared" si="4"/>
        <v>105.37</v>
      </c>
      <c r="AA6" s="22">
        <f t="shared" si="4"/>
        <v>110.45</v>
      </c>
      <c r="AB6" s="22">
        <f t="shared" si="4"/>
        <v>108.7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437.63</v>
      </c>
      <c r="AU6" s="22">
        <f t="shared" ref="AU6:BC6" si="6">IF(AU7="",NA(),AU7)</f>
        <v>477.69</v>
      </c>
      <c r="AV6" s="22">
        <f t="shared" si="6"/>
        <v>432.81</v>
      </c>
      <c r="AW6" s="22">
        <f t="shared" si="6"/>
        <v>419.65</v>
      </c>
      <c r="AX6" s="22">
        <f t="shared" si="6"/>
        <v>365.04</v>
      </c>
      <c r="AY6" s="22">
        <f t="shared" si="6"/>
        <v>349.83</v>
      </c>
      <c r="AZ6" s="22">
        <f t="shared" si="6"/>
        <v>360.86</v>
      </c>
      <c r="BA6" s="22">
        <f t="shared" si="6"/>
        <v>350.79</v>
      </c>
      <c r="BB6" s="22">
        <f t="shared" si="6"/>
        <v>354.57</v>
      </c>
      <c r="BC6" s="22">
        <f t="shared" si="6"/>
        <v>357.74</v>
      </c>
      <c r="BD6" s="21" t="str">
        <f>IF(BD7="","",IF(BD7="-","【-】","【"&amp;SUBSTITUTE(TEXT(BD7,"#,##0.00"),"-","△")&amp;"】"))</f>
        <v>【252.29】</v>
      </c>
      <c r="BE6" s="22">
        <f>IF(BE7="",NA(),BE7)</f>
        <v>538.11</v>
      </c>
      <c r="BF6" s="22">
        <f t="shared" ref="BF6:BN6" si="7">IF(BF7="",NA(),BF7)</f>
        <v>527.20000000000005</v>
      </c>
      <c r="BG6" s="22">
        <f t="shared" si="7"/>
        <v>511.34</v>
      </c>
      <c r="BH6" s="22">
        <f t="shared" si="7"/>
        <v>483.7</v>
      </c>
      <c r="BI6" s="22">
        <f t="shared" si="7"/>
        <v>513.75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102.42</v>
      </c>
      <c r="BQ6" s="22">
        <f t="shared" ref="BQ6:BY6" si="8">IF(BQ7="",NA(),BQ7)</f>
        <v>102.24</v>
      </c>
      <c r="BR6" s="22">
        <f t="shared" si="8"/>
        <v>100.18</v>
      </c>
      <c r="BS6" s="22">
        <f t="shared" si="8"/>
        <v>107.25</v>
      </c>
      <c r="BT6" s="22">
        <f t="shared" si="8"/>
        <v>95.94</v>
      </c>
      <c r="BU6" s="22">
        <f t="shared" si="8"/>
        <v>103.54</v>
      </c>
      <c r="BV6" s="22">
        <f t="shared" si="8"/>
        <v>103.32</v>
      </c>
      <c r="BW6" s="22">
        <f t="shared" si="8"/>
        <v>100.85</v>
      </c>
      <c r="BX6" s="22">
        <f t="shared" si="8"/>
        <v>103.79</v>
      </c>
      <c r="BY6" s="22">
        <f t="shared" si="8"/>
        <v>98.3</v>
      </c>
      <c r="BZ6" s="21" t="str">
        <f>IF(BZ7="","",IF(BZ7="-","【-】","【"&amp;SUBSTITUTE(TEXT(BZ7,"#,##0.00"),"-","△")&amp;"】"))</f>
        <v>【97.47】</v>
      </c>
      <c r="CA6" s="22">
        <f>IF(CA7="",NA(),CA7)</f>
        <v>134.61000000000001</v>
      </c>
      <c r="CB6" s="22">
        <f t="shared" ref="CB6:CJ6" si="9">IF(CB7="",NA(),CB7)</f>
        <v>135.29</v>
      </c>
      <c r="CC6" s="22">
        <f t="shared" si="9"/>
        <v>137.57</v>
      </c>
      <c r="CD6" s="22">
        <f t="shared" si="9"/>
        <v>128.93</v>
      </c>
      <c r="CE6" s="22">
        <f t="shared" si="9"/>
        <v>132.01</v>
      </c>
      <c r="CF6" s="22">
        <f t="shared" si="9"/>
        <v>167.46</v>
      </c>
      <c r="CG6" s="22">
        <f t="shared" si="9"/>
        <v>168.56</v>
      </c>
      <c r="CH6" s="22">
        <f t="shared" si="9"/>
        <v>167.1</v>
      </c>
      <c r="CI6" s="22">
        <f t="shared" si="9"/>
        <v>167.86</v>
      </c>
      <c r="CJ6" s="22">
        <f t="shared" si="9"/>
        <v>173.68</v>
      </c>
      <c r="CK6" s="21" t="str">
        <f>IF(CK7="","",IF(CK7="-","【-】","【"&amp;SUBSTITUTE(TEXT(CK7,"#,##0.00"),"-","△")&amp;"】"))</f>
        <v>【174.75】</v>
      </c>
      <c r="CL6" s="22">
        <f>IF(CL7="",NA(),CL7)</f>
        <v>59.79</v>
      </c>
      <c r="CM6" s="22">
        <f t="shared" ref="CM6:CU6" si="10">IF(CM7="",NA(),CM7)</f>
        <v>60.68</v>
      </c>
      <c r="CN6" s="22">
        <f t="shared" si="10"/>
        <v>58.16</v>
      </c>
      <c r="CO6" s="22">
        <f t="shared" si="10"/>
        <v>58.39</v>
      </c>
      <c r="CP6" s="22">
        <f t="shared" si="10"/>
        <v>60.54</v>
      </c>
      <c r="CQ6" s="22">
        <f t="shared" si="10"/>
        <v>59.46</v>
      </c>
      <c r="CR6" s="22">
        <f t="shared" si="10"/>
        <v>59.51</v>
      </c>
      <c r="CS6" s="22">
        <f t="shared" si="10"/>
        <v>59.91</v>
      </c>
      <c r="CT6" s="22">
        <f t="shared" si="10"/>
        <v>59.4</v>
      </c>
      <c r="CU6" s="22">
        <f t="shared" si="10"/>
        <v>59.24</v>
      </c>
      <c r="CV6" s="21" t="str">
        <f>IF(CV7="","",IF(CV7="-","【-】","【"&amp;SUBSTITUTE(TEXT(CV7,"#,##0.00"),"-","△")&amp;"】"))</f>
        <v>【59.97】</v>
      </c>
      <c r="CW6" s="22">
        <f>IF(CW7="",NA(),CW7)</f>
        <v>80.239999999999995</v>
      </c>
      <c r="CX6" s="22">
        <f t="shared" ref="CX6:DF6" si="11">IF(CX7="",NA(),CX7)</f>
        <v>77.13</v>
      </c>
      <c r="CY6" s="22">
        <f t="shared" si="11"/>
        <v>79.430000000000007</v>
      </c>
      <c r="CZ6" s="22">
        <f t="shared" si="11"/>
        <v>80.81</v>
      </c>
      <c r="DA6" s="22">
        <f t="shared" si="11"/>
        <v>80.39</v>
      </c>
      <c r="DB6" s="22">
        <f t="shared" si="11"/>
        <v>87.41</v>
      </c>
      <c r="DC6" s="22">
        <f t="shared" si="11"/>
        <v>87.08</v>
      </c>
      <c r="DD6" s="22">
        <f t="shared" si="11"/>
        <v>87.26</v>
      </c>
      <c r="DE6" s="22">
        <f t="shared" si="11"/>
        <v>87.57</v>
      </c>
      <c r="DF6" s="22">
        <f t="shared" si="11"/>
        <v>87.26</v>
      </c>
      <c r="DG6" s="21" t="str">
        <f>IF(DG7="","",IF(DG7="-","【-】","【"&amp;SUBSTITUTE(TEXT(DG7,"#,##0.00"),"-","△")&amp;"】"))</f>
        <v>【89.76】</v>
      </c>
      <c r="DH6" s="22">
        <f>IF(DH7="",NA(),DH7)</f>
        <v>46.22</v>
      </c>
      <c r="DI6" s="22">
        <f t="shared" ref="DI6:DQ6" si="12">IF(DI7="",NA(),DI7)</f>
        <v>47.63</v>
      </c>
      <c r="DJ6" s="22">
        <f t="shared" si="12"/>
        <v>48.72</v>
      </c>
      <c r="DK6" s="22">
        <f t="shared" si="12"/>
        <v>49.8</v>
      </c>
      <c r="DL6" s="22">
        <f t="shared" si="12"/>
        <v>49.98</v>
      </c>
      <c r="DM6" s="22">
        <f t="shared" si="12"/>
        <v>47.62</v>
      </c>
      <c r="DN6" s="22">
        <f t="shared" si="12"/>
        <v>48.55</v>
      </c>
      <c r="DO6" s="22">
        <f t="shared" si="12"/>
        <v>49.2</v>
      </c>
      <c r="DP6" s="22">
        <f t="shared" si="12"/>
        <v>50.01</v>
      </c>
      <c r="DQ6" s="22">
        <f t="shared" si="12"/>
        <v>50.99</v>
      </c>
      <c r="DR6" s="21" t="str">
        <f>IF(DR7="","",IF(DR7="-","【-】","【"&amp;SUBSTITUTE(TEXT(DR7,"#,##0.00"),"-","△")&amp;"】"))</f>
        <v>【51.51】</v>
      </c>
      <c r="DS6" s="22">
        <f>IF(DS7="",NA(),DS7)</f>
        <v>13.09</v>
      </c>
      <c r="DT6" s="22">
        <f t="shared" ref="DT6:EB6" si="13">IF(DT7="",NA(),DT7)</f>
        <v>16.73</v>
      </c>
      <c r="DU6" s="22">
        <f t="shared" si="13"/>
        <v>18.12</v>
      </c>
      <c r="DV6" s="22">
        <f t="shared" si="13"/>
        <v>19.010000000000002</v>
      </c>
      <c r="DW6" s="22">
        <f t="shared" si="13"/>
        <v>20.95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v>
      </c>
      <c r="EE6" s="22">
        <f t="shared" ref="EE6:EM6" si="14">IF(EE7="",NA(),EE7)</f>
        <v>0.18</v>
      </c>
      <c r="EF6" s="22">
        <f t="shared" si="14"/>
        <v>0.57999999999999996</v>
      </c>
      <c r="EG6" s="22">
        <f t="shared" si="14"/>
        <v>0.63</v>
      </c>
      <c r="EH6" s="22">
        <f t="shared" si="14"/>
        <v>0.54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102113</v>
      </c>
      <c r="D7" s="24">
        <v>46</v>
      </c>
      <c r="E7" s="24">
        <v>1</v>
      </c>
      <c r="F7" s="24">
        <v>0</v>
      </c>
      <c r="G7" s="24">
        <v>1</v>
      </c>
      <c r="H7" s="24" t="s">
        <v>93</v>
      </c>
      <c r="I7" s="24" t="s">
        <v>94</v>
      </c>
      <c r="J7" s="24" t="s">
        <v>95</v>
      </c>
      <c r="K7" s="24" t="s">
        <v>96</v>
      </c>
      <c r="L7" s="24" t="s">
        <v>97</v>
      </c>
      <c r="M7" s="24" t="s">
        <v>98</v>
      </c>
      <c r="N7" s="25" t="s">
        <v>99</v>
      </c>
      <c r="O7" s="25">
        <v>64.53</v>
      </c>
      <c r="P7" s="25">
        <v>99.19</v>
      </c>
      <c r="Q7" s="25">
        <v>2420</v>
      </c>
      <c r="R7" s="25">
        <v>55245</v>
      </c>
      <c r="S7" s="25">
        <v>276.31</v>
      </c>
      <c r="T7" s="25">
        <v>199.94</v>
      </c>
      <c r="U7" s="25">
        <v>54587</v>
      </c>
      <c r="V7" s="25">
        <v>126.13</v>
      </c>
      <c r="W7" s="25">
        <v>432.78</v>
      </c>
      <c r="X7" s="25">
        <v>107.17</v>
      </c>
      <c r="Y7" s="25">
        <v>105</v>
      </c>
      <c r="Z7" s="25">
        <v>105.37</v>
      </c>
      <c r="AA7" s="25">
        <v>110.45</v>
      </c>
      <c r="AB7" s="25">
        <v>108.7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437.63</v>
      </c>
      <c r="AU7" s="25">
        <v>477.69</v>
      </c>
      <c r="AV7" s="25">
        <v>432.81</v>
      </c>
      <c r="AW7" s="25">
        <v>419.65</v>
      </c>
      <c r="AX7" s="25">
        <v>365.04</v>
      </c>
      <c r="AY7" s="25">
        <v>349.83</v>
      </c>
      <c r="AZ7" s="25">
        <v>360.86</v>
      </c>
      <c r="BA7" s="25">
        <v>350.79</v>
      </c>
      <c r="BB7" s="25">
        <v>354.57</v>
      </c>
      <c r="BC7" s="25">
        <v>357.74</v>
      </c>
      <c r="BD7" s="25">
        <v>252.29</v>
      </c>
      <c r="BE7" s="25">
        <v>538.11</v>
      </c>
      <c r="BF7" s="25">
        <v>527.20000000000005</v>
      </c>
      <c r="BG7" s="25">
        <v>511.34</v>
      </c>
      <c r="BH7" s="25">
        <v>483.7</v>
      </c>
      <c r="BI7" s="25">
        <v>513.75</v>
      </c>
      <c r="BJ7" s="25">
        <v>314.87</v>
      </c>
      <c r="BK7" s="25">
        <v>309.27999999999997</v>
      </c>
      <c r="BL7" s="25">
        <v>322.92</v>
      </c>
      <c r="BM7" s="25">
        <v>303.45999999999998</v>
      </c>
      <c r="BN7" s="25">
        <v>307.27999999999997</v>
      </c>
      <c r="BO7" s="25">
        <v>268.07</v>
      </c>
      <c r="BP7" s="25">
        <v>102.42</v>
      </c>
      <c r="BQ7" s="25">
        <v>102.24</v>
      </c>
      <c r="BR7" s="25">
        <v>100.18</v>
      </c>
      <c r="BS7" s="25">
        <v>107.25</v>
      </c>
      <c r="BT7" s="25">
        <v>95.94</v>
      </c>
      <c r="BU7" s="25">
        <v>103.54</v>
      </c>
      <c r="BV7" s="25">
        <v>103.32</v>
      </c>
      <c r="BW7" s="25">
        <v>100.85</v>
      </c>
      <c r="BX7" s="25">
        <v>103.79</v>
      </c>
      <c r="BY7" s="25">
        <v>98.3</v>
      </c>
      <c r="BZ7" s="25">
        <v>97.47</v>
      </c>
      <c r="CA7" s="25">
        <v>134.61000000000001</v>
      </c>
      <c r="CB7" s="25">
        <v>135.29</v>
      </c>
      <c r="CC7" s="25">
        <v>137.57</v>
      </c>
      <c r="CD7" s="25">
        <v>128.93</v>
      </c>
      <c r="CE7" s="25">
        <v>132.01</v>
      </c>
      <c r="CF7" s="25">
        <v>167.46</v>
      </c>
      <c r="CG7" s="25">
        <v>168.56</v>
      </c>
      <c r="CH7" s="25">
        <v>167.1</v>
      </c>
      <c r="CI7" s="25">
        <v>167.86</v>
      </c>
      <c r="CJ7" s="25">
        <v>173.68</v>
      </c>
      <c r="CK7" s="25">
        <v>174.75</v>
      </c>
      <c r="CL7" s="25">
        <v>59.79</v>
      </c>
      <c r="CM7" s="25">
        <v>60.68</v>
      </c>
      <c r="CN7" s="25">
        <v>58.16</v>
      </c>
      <c r="CO7" s="25">
        <v>58.39</v>
      </c>
      <c r="CP7" s="25">
        <v>60.54</v>
      </c>
      <c r="CQ7" s="25">
        <v>59.46</v>
      </c>
      <c r="CR7" s="25">
        <v>59.51</v>
      </c>
      <c r="CS7" s="25">
        <v>59.91</v>
      </c>
      <c r="CT7" s="25">
        <v>59.4</v>
      </c>
      <c r="CU7" s="25">
        <v>59.24</v>
      </c>
      <c r="CV7" s="25">
        <v>59.97</v>
      </c>
      <c r="CW7" s="25">
        <v>80.239999999999995</v>
      </c>
      <c r="CX7" s="25">
        <v>77.13</v>
      </c>
      <c r="CY7" s="25">
        <v>79.430000000000007</v>
      </c>
      <c r="CZ7" s="25">
        <v>80.81</v>
      </c>
      <c r="DA7" s="25">
        <v>80.39</v>
      </c>
      <c r="DB7" s="25">
        <v>87.41</v>
      </c>
      <c r="DC7" s="25">
        <v>87.08</v>
      </c>
      <c r="DD7" s="25">
        <v>87.26</v>
      </c>
      <c r="DE7" s="25">
        <v>87.57</v>
      </c>
      <c r="DF7" s="25">
        <v>87.26</v>
      </c>
      <c r="DG7" s="25">
        <v>89.76</v>
      </c>
      <c r="DH7" s="25">
        <v>46.22</v>
      </c>
      <c r="DI7" s="25">
        <v>47.63</v>
      </c>
      <c r="DJ7" s="25">
        <v>48.72</v>
      </c>
      <c r="DK7" s="25">
        <v>49.8</v>
      </c>
      <c r="DL7" s="25">
        <v>49.98</v>
      </c>
      <c r="DM7" s="25">
        <v>47.62</v>
      </c>
      <c r="DN7" s="25">
        <v>48.55</v>
      </c>
      <c r="DO7" s="25">
        <v>49.2</v>
      </c>
      <c r="DP7" s="25">
        <v>50.01</v>
      </c>
      <c r="DQ7" s="25">
        <v>50.99</v>
      </c>
      <c r="DR7" s="25">
        <v>51.51</v>
      </c>
      <c r="DS7" s="25">
        <v>13.09</v>
      </c>
      <c r="DT7" s="25">
        <v>16.73</v>
      </c>
      <c r="DU7" s="25">
        <v>18.12</v>
      </c>
      <c r="DV7" s="25">
        <v>19.010000000000002</v>
      </c>
      <c r="DW7" s="25">
        <v>20.95</v>
      </c>
      <c r="DX7" s="25">
        <v>16.27</v>
      </c>
      <c r="DY7" s="25">
        <v>17.11</v>
      </c>
      <c r="DZ7" s="25">
        <v>18.329999999999998</v>
      </c>
      <c r="EA7" s="25">
        <v>20.27</v>
      </c>
      <c r="EB7" s="25">
        <v>21.69</v>
      </c>
      <c r="EC7" s="25">
        <v>23.75</v>
      </c>
      <c r="ED7" s="25">
        <v>0.4</v>
      </c>
      <c r="EE7" s="25">
        <v>0.18</v>
      </c>
      <c r="EF7" s="25">
        <v>0.57999999999999996</v>
      </c>
      <c r="EG7" s="25">
        <v>0.63</v>
      </c>
      <c r="EH7" s="25">
        <v>0.54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2024-01-31T00:37:11Z</cp:lastPrinted>
  <dcterms:created xsi:type="dcterms:W3CDTF">2023-12-05T00:50:47Z</dcterms:created>
  <dcterms:modified xsi:type="dcterms:W3CDTF">2024-01-31T00:38:40Z</dcterms:modified>
  <cp:category/>
</cp:coreProperties>
</file>