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GW036-691E\Desktop\"/>
    </mc:Choice>
  </mc:AlternateContent>
  <xr:revisionPtr revIDLastSave="0" documentId="8_{2D5C8AAE-F619-470E-B36D-7383318DED03}" xr6:coauthVersionLast="47" xr6:coauthVersionMax="47" xr10:uidLastSave="{00000000-0000-0000-0000-000000000000}"/>
  <workbookProtection workbookAlgorithmName="SHA-512" workbookHashValue="mG7hvfJsWBVOuoiwIxdEh73Z8wYY9rTRbwFwXRfcAzLcfTCxCSPupu97PCHRDKdAPaQJwyBeF5GtTfCQm1Rpzg==" workbookSaltValue="BXHzwTyKK4YOhn1zszYml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L10" i="4"/>
  <c r="AD10" i="4"/>
  <c r="P10" i="4"/>
  <c r="AL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<sst xmlns="http://schemas.openxmlformats.org/spreadsheetml/2006/main" count="236" uniqueCount="119">
  <si>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</si>
  <si>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</si>
  <si>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</si>
  <si>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</si>
  <si>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</si>
  <si>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</si>
  <si>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</si>
  <si>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</si>
  <si>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</si>
  <si>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</si>
  <si>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</si>
  <si>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</si>
  <si>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</si>
  <si>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</si>
  <si>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</si>
  <si>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</si>
  <si>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</si>
  <si>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</si>
  <si>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</si>
  <si>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</si>
  <si>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</si>
  <si>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</si>
  <si>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</si>
  <si>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</si>
  <si>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</si>
  <si>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</si>
  <si>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</si>
  <si>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</si>
  <si>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</si>
  <si>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</si>
  <si>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</si>
  <si>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</si>
  <si>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</si>
  <si>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</si>
  <si>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</si>
  <si>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</si>
  <si>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</si>
  <si>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</si>
  <si>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</si>
  <si>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</si>
  <si>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</si>
  <si>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</si>
  <si>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</si>
  <si>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</si>
  <si>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</si>
  <si>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</si>
  <si>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</si>
  <si>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</si>
  <si>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</si>
  <si>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</si>
  <si>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</si>
  <si>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</si>
  <si>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</si>
  <si>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</si>
  <si>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</si>
  <si>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</si>
  <si>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</si>
  <si>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</si>
  <si>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</si>
  <si>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</si>
  <si>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</si>
  <si>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</si>
  <si>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</si>
  <si>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</si>
  <si>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</si>
  <si>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</si>
  <si>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</si>
  <si>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</si>
  <si>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</si>
  <si>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</si>
  <si>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</si>
  <si>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</si>
  <si>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</si>
  <si>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</si>
  <si>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</si>
  <si>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</si>
  <si>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</si>
  <si>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</si>
  <si>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</si>
  <si>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</si>
  <si>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</si>
  <si>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</si>
  <si>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</si>
  <si>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</si>
  <si>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</si>
  <si>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</si>
  <si>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</si>
  <si>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</si>
  <si>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</si>
  <si>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</si>
  <si>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</si>
  <si>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</si>
  <si>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</si>
  <si>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</si>
  <si>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</si>
  <si>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</si>
  <si>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</si>
  <si>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</si>
  <si>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</si>
  <si>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</si>
  <si>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</si>
  <si>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</si>
  <si>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</si>
  <si>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</si>
  <si>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</si>
  <si>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</si>
  <si>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</si>
  <si>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</si>
  <si>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</si>
  <si>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</si>
  <si>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</si>
  <si>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</si>
  <si>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</si>
  <si>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</si>
  <si>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</si>
  <si>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</si>
  <si>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
地方債償還費が増加していく中、使用料収入等も増加傾向に有るため、H24・R04年度を除き毎年度100%以上で賄えていることから、健全な黒字運営が出来ていると言えます。今後は、一般会計からの繰入金を減らすため、更なる費用削減等の検討を行う必要があります。
【企業債残高対事業規模比率】
営業収益に対する企業債残高を示す数値で、H30年度以外は平均値に比べ低い数値で推移しています。R4年度は、使用料収入や一般会計負担金の増額により残高0となっています。
【経費回収率】
下水道使用料金収入で回収すべき経費をどの程度賄えているかを示した指標であり、H25年度以降は、全ての経費を100%下水道使用料で賄えています。
【汚水処理原価】
有収水量1ｍ3あたりの汚水処理に要した費用であり、類似団体と比較すると、低く推移しているため、下水の処理を効率的に行いながら事業が行えていると言えます。
【施設利用率】
施設・設備が1日に対応可能な処理能力に対する、1日平均処理水量の割合であり、H30年度からは全国平均値を下回っているものの、管渠の新設に伴い利用率・接続率が増え、利用率も概ね増加傾向にあり、施設の利用状況が適正規模に近づき過大なスペックは無くなってきていることを示しています。
【水洗化率】
昨年度よりも水洗化率は増加しているが、供用開始区域内人口が減少していることが、類似団体平均値試算を下回る要因である。今後も供用開始区域内の未接続者へ下水道の接続促進を行い、水洗化率の向上に努めていきます。</t>
    <rPh sb="93" eb="95">
      <t>コンゴ</t>
    </rPh>
    <rPh sb="97" eb="99">
      <t>イッパン</t>
    </rPh>
    <rPh sb="99" eb="101">
      <t>カイケイ</t>
    </rPh>
    <rPh sb="104" eb="107">
      <t>クリイレキン</t>
    </rPh>
    <rPh sb="108" eb="109">
      <t>ヘ</t>
    </rPh>
    <rPh sb="114" eb="115">
      <t>サラ</t>
    </rPh>
    <rPh sb="117" eb="119">
      <t>ヒヨウ</t>
    </rPh>
    <rPh sb="119" eb="121">
      <t>サクゲン</t>
    </rPh>
    <rPh sb="121" eb="122">
      <t>トウ</t>
    </rPh>
    <rPh sb="123" eb="125">
      <t>ケントウ</t>
    </rPh>
    <rPh sb="126" eb="127">
      <t>オコナ</t>
    </rPh>
    <rPh sb="128" eb="130">
      <t>ヒツヨウ</t>
    </rPh>
    <rPh sb="152" eb="154">
      <t>エイギョウ</t>
    </rPh>
    <rPh sb="154" eb="156">
      <t>シュウエキ</t>
    </rPh>
    <rPh sb="201" eb="203">
      <t>ネンド</t>
    </rPh>
    <rPh sb="205" eb="208">
      <t>シヨウリョウ</t>
    </rPh>
    <rPh sb="208" eb="210">
      <t>シュウニュウ</t>
    </rPh>
    <rPh sb="211" eb="213">
      <t>イッパン</t>
    </rPh>
    <rPh sb="213" eb="215">
      <t>カイケイ</t>
    </rPh>
    <rPh sb="215" eb="218">
      <t>フタンキン</t>
    </rPh>
    <rPh sb="219" eb="221">
      <t>ゾウガク</t>
    </rPh>
    <rPh sb="224" eb="226">
      <t>ザンダカ</t>
    </rPh>
    <rPh sb="264" eb="266">
      <t>テイド</t>
    </rPh>
    <rPh sb="266" eb="267">
      <t>マカナ</t>
    </rPh>
    <rPh sb="273" eb="274">
      <t>シメ</t>
    </rPh>
    <rPh sb="276" eb="278">
      <t>シヒョウ</t>
    </rPh>
    <rPh sb="456" eb="458">
      <t>ゼンコク</t>
    </rPh>
    <rPh sb="460" eb="461">
      <t>チ</t>
    </rPh>
    <rPh sb="491" eb="493">
      <t>リヨウ</t>
    </rPh>
    <rPh sb="495" eb="496">
      <t>オオム</t>
    </rPh>
    <rPh sb="499" eb="501">
      <t>ケイコウ</t>
    </rPh>
    <rPh sb="595" eb="597">
      <t>ルイジ</t>
    </rPh>
    <rPh sb="597" eb="599">
      <t>ダンタイ</t>
    </rPh>
    <rPh sb="599" eb="602">
      <t>ヘイキンチ</t>
    </rPh>
    <rPh sb="602" eb="604">
      <t>シサン</t>
    </rPh>
    <rPh sb="605" eb="607">
      <t>シタマワ</t>
    </rPh>
    <phoneticPr fontId="4"/>
  </si>
  <si>
    <t>【管渠改善率】
管渠延長に対する当該年度に更新した管渠延長の割合を示しており、管渠の更新ペースや状況を表します。管渠の新設工事を精力的に行っており、R4年度は類似団体の平均値を大きく上回る数値となっています。
【管渠・処理場の状況】
管渠については、H16年に供用開始し、年数が経過していないため、老朽化している管渠はありません。処理場については、経年劣化により機械の故障が多くなりつつあり、早期のメンテナンスや部品交換等を実施し、最小の修繕費で維持管理できるよう努めます。</t>
    <rPh sb="76" eb="78">
      <t>ネンド</t>
    </rPh>
    <rPh sb="88" eb="89">
      <t>オオ</t>
    </rPh>
    <rPh sb="91" eb="93">
      <t>ウワマワ</t>
    </rPh>
    <phoneticPr fontId="4"/>
  </si>
  <si>
    <t>【経営状況】
今後も地方債償還、総費用共に増大していく状況にありますが、現時点におきましては使用料収入や一般会計繰入金で賄っています。令和6年度から公営企業会計へ移行し、更なる経営の合理化を図っていきます。
【歳出】
経年劣化による処理場の費用増大が懸念されますが、点検・メンテナンスを早期に行い、深刻な故障等を未然に防ぐことで、修繕費を抑えていけるよう努力する必要があります。
【歳入】
管渠の更新とともに水洗化人口が増加していく見込みのため、使用料収入は増加する見込みです。</t>
    <rPh sb="46" eb="49">
      <t>シヨウリョウ</t>
    </rPh>
    <rPh sb="216" eb="218">
      <t>ミコ</t>
    </rPh>
    <rPh sb="223" eb="226">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</si>
</sst>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protection locked="0"/>
    </xf>
    <xf numFmtId="0" fontId="15" fillId="0" borderId="7" xfId="0" applyFont="1" applyBorder="1" applyAlignment="1" applyProtection="1">
      <alignment horizontal="left" vertical="top"/>
      <protection locked="0"/>
    </xf>
    <xf numFmtId="0" fontId="15" fillId="0" borderId="6"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15" fillId="0" borderId="1"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1.82</c:v>
                </c:pt>
                <c:pt idx="1">
                  <c:v>0.89</c:v>
                </c:pt>
                <c:pt idx="2">
                  <c:v>1.37</c:v>
                </c:pt>
                <c:pt idx="3">
                  <c:v>1.34</c:v>
                </c:pt>
                <c:pt idx="4">
                  <c:v>0.95</c:v>
                </c:pt>
              </c:numCache>
            </c:numRef>
          </c:val>
          <c:extLst>
            <c:ext xmlns:c16="http://schemas.microsoft.com/office/drawing/2014/chart" uri="{C3380CC4-5D6E-409C-BE32-E72D297353CC}">
              <c16:uniqueId val="{00000000-2364-4A0A-8E17-606ADFA578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0.15</c:v>
                </c:pt>
                <c:pt idx="2">
                  <c:v>1.65</c:v>
                </c:pt>
                <c:pt idx="3">
                  <c:v>0.14000000000000001</c:v>
                </c:pt>
                <c:pt idx="4">
                  <c:v>0.08</c:v>
                </c:pt>
              </c:numCache>
            </c:numRef>
          </c:val>
          <c:smooth val="0"/>
          <c:extLst>
            <c:ext xmlns:c16="http://schemas.microsoft.com/office/drawing/2014/chart" uri="{C3380CC4-5D6E-409C-BE32-E72D297353CC}">
              <c16:uniqueId val="{00000001-2364-4A0A-8E17-606ADFA578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44.46</c:v>
                </c:pt>
                <c:pt idx="1">
                  <c:v>46.17</c:v>
                </c:pt>
                <c:pt idx="2">
                  <c:v>47.92</c:v>
                </c:pt>
                <c:pt idx="3">
                  <c:v>47.08</c:v>
                </c:pt>
                <c:pt idx="4">
                  <c:v>48.75</c:v>
                </c:pt>
              </c:numCache>
            </c:numRef>
          </c:val>
          <c:extLst>
            <c:ext xmlns:c16="http://schemas.microsoft.com/office/drawing/2014/chart" uri="{C3380CC4-5D6E-409C-BE32-E72D297353CC}">
              <c16:uniqueId val="{00000000-7817-41CE-8410-2E94C3C52D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50.94</c:v>
                </c:pt>
                <c:pt idx="2">
                  <c:v>50.53</c:v>
                </c:pt>
                <c:pt idx="3">
                  <c:v>51.42</c:v>
                </c:pt>
                <c:pt idx="4">
                  <c:v>48.95</c:v>
                </c:pt>
              </c:numCache>
            </c:numRef>
          </c:val>
          <c:smooth val="0"/>
          <c:extLst>
            <c:ext xmlns:c16="http://schemas.microsoft.com/office/drawing/2014/chart" uri="{C3380CC4-5D6E-409C-BE32-E72D297353CC}">
              <c16:uniqueId val="{00000001-7817-41CE-8410-2E94C3C52D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73.91</c:v>
                </c:pt>
                <c:pt idx="1">
                  <c:v>73.28</c:v>
                </c:pt>
                <c:pt idx="2">
                  <c:v>73.599999999999994</c:v>
                </c:pt>
                <c:pt idx="3">
                  <c:v>74.89</c:v>
                </c:pt>
                <c:pt idx="4">
                  <c:v>75.73</c:v>
                </c:pt>
              </c:numCache>
            </c:numRef>
          </c:val>
          <c:extLst>
            <c:ext xmlns:c16="http://schemas.microsoft.com/office/drawing/2014/chart" uri="{C3380CC4-5D6E-409C-BE32-E72D297353CC}">
              <c16:uniqueId val="{00000000-2E3D-4BD6-A1E0-E52244430E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82.55</c:v>
                </c:pt>
                <c:pt idx="2">
                  <c:v>82.08</c:v>
                </c:pt>
                <c:pt idx="3">
                  <c:v>81.34</c:v>
                </c:pt>
                <c:pt idx="4">
                  <c:v>81.14</c:v>
                </c:pt>
              </c:numCache>
            </c:numRef>
          </c:val>
          <c:smooth val="0"/>
          <c:extLst>
            <c:ext xmlns:c16="http://schemas.microsoft.com/office/drawing/2014/chart" uri="{C3380CC4-5D6E-409C-BE32-E72D297353CC}">
              <c16:uniqueId val="{00000001-2E3D-4BD6-A1E0-E52244430E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100.14</c:v>
                </c:pt>
                <c:pt idx="1">
                  <c:v>100.13</c:v>
                </c:pt>
                <c:pt idx="2">
                  <c:v>100.01</c:v>
                </c:pt>
                <c:pt idx="3">
                  <c:v>100.49</c:v>
                </c:pt>
                <c:pt idx="4">
                  <c:v>94.97</c:v>
                </c:pt>
              </c:numCache>
            </c:numRef>
          </c:val>
          <c:extLst>
            <c:ext xmlns:c16="http://schemas.microsoft.com/office/drawing/2014/chart" uri="{C3380CC4-5D6E-409C-BE32-E72D297353CC}">
              <c16:uniqueId val="{00000000-EEE6-4651-8A3C-DDD5DE29A6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E6-4651-8A3C-DDD5DE29A6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B-4485-BFCD-1156D574D4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B-4485-BFCD-1156D574D4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1-45DB-9A6D-487293EEC3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1-45DB-9A6D-487293EEC3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71-4401-9151-4A1C994993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71-4401-9151-4A1C994993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2-4A69-AF52-F4F525E648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2-4A69-AF52-F4F525E648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785.3</c:v>
                </c:pt>
                <c:pt idx="1">
                  <c:v>665.58</c:v>
                </c:pt>
                <c:pt idx="2">
                  <c:v>584.69000000000005</c:v>
                </c:pt>
                <c:pt idx="3">
                  <c:v>155.79</c:v>
                </c:pt>
                <c:pt idx="4" formatCode="#,##0.00;&quot;△&quot;#,##0.00">
                  <c:v>0</c:v>
                </c:pt>
              </c:numCache>
            </c:numRef>
          </c:val>
          <c:extLst>
            <c:ext xmlns:c16="http://schemas.microsoft.com/office/drawing/2014/chart" uri="{C3380CC4-5D6E-409C-BE32-E72D297353CC}">
              <c16:uniqueId val="{00000000-4568-479C-BBB1-CE3CC20352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1001.3</c:v>
                </c:pt>
                <c:pt idx="2">
                  <c:v>1050.51</c:v>
                </c:pt>
                <c:pt idx="3">
                  <c:v>1102.01</c:v>
                </c:pt>
                <c:pt idx="4">
                  <c:v>987.36</c:v>
                </c:pt>
              </c:numCache>
            </c:numRef>
          </c:val>
          <c:smooth val="0"/>
          <c:extLst>
            <c:ext xmlns:c16="http://schemas.microsoft.com/office/drawing/2014/chart" uri="{C3380CC4-5D6E-409C-BE32-E72D297353CC}">
              <c16:uniqueId val="{00000001-4568-479C-BBB1-CE3CC20352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95.74</c:v>
                </c:pt>
              </c:numCache>
            </c:numRef>
          </c:val>
          <c:extLst>
            <c:ext xmlns:c16="http://schemas.microsoft.com/office/drawing/2014/chart" uri="{C3380CC4-5D6E-409C-BE32-E72D297353CC}">
              <c16:uniqueId val="{00000000-1D4A-43A5-B695-89E5E84DB5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81.88</c:v>
                </c:pt>
                <c:pt idx="2">
                  <c:v>82.65</c:v>
                </c:pt>
                <c:pt idx="3">
                  <c:v>82.55</c:v>
                </c:pt>
                <c:pt idx="4">
                  <c:v>83.55</c:v>
                </c:pt>
              </c:numCache>
            </c:numRef>
          </c:val>
          <c:smooth val="0"/>
          <c:extLst>
            <c:ext xmlns:c16="http://schemas.microsoft.com/office/drawing/2014/chart" uri="{C3380CC4-5D6E-409C-BE32-E72D297353CC}">
              <c16:uniqueId val="{00000001-1D4A-43A5-B695-89E5E84DB5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171.53</c:v>
                </c:pt>
                <c:pt idx="1">
                  <c:v>172.32</c:v>
                </c:pt>
                <c:pt idx="2">
                  <c:v>171.73</c:v>
                </c:pt>
                <c:pt idx="3">
                  <c:v>173.12</c:v>
                </c:pt>
                <c:pt idx="4">
                  <c:v>179.67</c:v>
                </c:pt>
              </c:numCache>
            </c:numRef>
          </c:val>
          <c:extLst>
            <c:ext xmlns:c16="http://schemas.microsoft.com/office/drawing/2014/chart" uri="{C3380CC4-5D6E-409C-BE32-E72D297353CC}">
              <c16:uniqueId val="{00000000-47A6-40DC-A2F2-6E7E3F06F6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187.55</c:v>
                </c:pt>
                <c:pt idx="2">
                  <c:v>186.3</c:v>
                </c:pt>
                <c:pt idx="3">
                  <c:v>188.38</c:v>
                </c:pt>
                <c:pt idx="4">
                  <c:v>185.98</c:v>
                </c:pt>
              </c:numCache>
            </c:numRef>
          </c:val>
          <c:smooth val="0"/>
          <c:extLst>
            <c:ext xmlns:c16="http://schemas.microsoft.com/office/drawing/2014/chart" uri="{C3380CC4-5D6E-409C-BE32-E72D297353CC}">
              <c16:uniqueId val="{00000001-47A6-40DC-A2F2-6E7E3F06F6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N11" sqref="N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群馬県　明和町</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Cc2</v>
      </c>
      <c r="X8" s="59"/>
      <c r="Y8" s="59"/>
      <c r="Z8" s="59"/>
      <c r="AA8" s="59"/>
      <c r="AB8" s="59"/>
      <c r="AC8" s="59"/>
      <c r="AD8" s="60" t="str">
        <f>データ!$M$6</f>
        <v>非設置</v>
      </c>
      <c r="AE8" s="60"/>
      <c r="AF8" s="60"/>
      <c r="AG8" s="60"/>
      <c r="AH8" s="60"/>
      <c r="AI8" s="60"/>
      <c r="AJ8" s="60"/>
      <c r="AK8" s="3"/>
      <c r="AL8" s="40">
        <f>データ!S6</f>
        <v>10875</v>
      </c>
      <c r="AM8" s="40"/>
      <c r="AN8" s="40"/>
      <c r="AO8" s="40"/>
      <c r="AP8" s="40"/>
      <c r="AQ8" s="40"/>
      <c r="AR8" s="40"/>
      <c r="AS8" s="40"/>
      <c r="AT8" s="39">
        <f>データ!T6</f>
        <v>19.64</v>
      </c>
      <c r="AU8" s="39"/>
      <c r="AV8" s="39"/>
      <c r="AW8" s="39"/>
      <c r="AX8" s="39"/>
      <c r="AY8" s="39"/>
      <c r="AZ8" s="39"/>
      <c r="BA8" s="39"/>
      <c r="BB8" s="39">
        <f>データ!U6</f>
        <v>553.72</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t="str">
        <f>データ!O6</f>
        <v>該当数値なし</v>
      </c>
      <c r="J10" s="39"/>
      <c r="K10" s="39"/>
      <c r="L10" s="39"/>
      <c r="M10" s="39"/>
      <c r="N10" s="39"/>
      <c r="O10" s="39"/>
      <c r="P10" s="39">
        <f>データ!P6</f>
        <v>56.05</v>
      </c>
      <c r="Q10" s="39"/>
      <c r="R10" s="39"/>
      <c r="S10" s="39"/>
      <c r="T10" s="39"/>
      <c r="U10" s="39"/>
      <c r="V10" s="39"/>
      <c r="W10" s="39">
        <f>データ!Q6</f>
        <v>100</v>
      </c>
      <c r="X10" s="39"/>
      <c r="Y10" s="39"/>
      <c r="Z10" s="39"/>
      <c r="AA10" s="39"/>
      <c r="AB10" s="39"/>
      <c r="AC10" s="39"/>
      <c r="AD10" s="40">
        <f>データ!R6</f>
        <v>3080</v>
      </c>
      <c r="AE10" s="40"/>
      <c r="AF10" s="40"/>
      <c r="AG10" s="40"/>
      <c r="AH10" s="40"/>
      <c r="AI10" s="40"/>
      <c r="AJ10" s="40"/>
      <c r="AK10" s="2"/>
      <c r="AL10" s="40">
        <f>データ!V6</f>
        <v>6066</v>
      </c>
      <c r="AM10" s="40"/>
      <c r="AN10" s="40"/>
      <c r="AO10" s="40"/>
      <c r="AP10" s="40"/>
      <c r="AQ10" s="40"/>
      <c r="AR10" s="40"/>
      <c r="AS10" s="40"/>
      <c r="AT10" s="39">
        <f>データ!W6</f>
        <v>2.3199999999999998</v>
      </c>
      <c r="AU10" s="39"/>
      <c r="AV10" s="39"/>
      <c r="AW10" s="39"/>
      <c r="AX10" s="39"/>
      <c r="AY10" s="39"/>
      <c r="AZ10" s="39"/>
      <c r="BA10" s="39"/>
      <c r="BB10" s="39">
        <f>データ!X6</f>
        <v>2614.66</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0"/>
      <c r="BN59" s="80"/>
      <c r="BO59" s="80"/>
      <c r="BP59" s="80"/>
      <c r="BQ59" s="80"/>
      <c r="BR59" s="80"/>
      <c r="BS59" s="80"/>
      <c r="BT59" s="80"/>
      <c r="BU59" s="80"/>
      <c r="BV59" s="80"/>
      <c r="BW59" s="80"/>
      <c r="BX59" s="80"/>
      <c r="BY59" s="80"/>
      <c r="BZ59" s="8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2"/>
      <c r="BM60" s="80"/>
      <c r="BN60" s="80"/>
      <c r="BO60" s="80"/>
      <c r="BP60" s="80"/>
      <c r="BQ60" s="80"/>
      <c r="BR60" s="80"/>
      <c r="BS60" s="80"/>
      <c r="BT60" s="80"/>
      <c r="BU60" s="80"/>
      <c r="BV60" s="80"/>
      <c r="BW60" s="80"/>
      <c r="BX60" s="80"/>
      <c r="BY60" s="80"/>
      <c r="BZ60" s="8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2"/>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Mq7Ejwn6LfS4a8Ztp3FjdxCe9ZHPu/6FyQHrYfAMNjt03TeeyZnPzfqjU1wQBb4RSGfNIeEAt8iV9nBaoNiX3w==" saltValue="hJy5unsJfa0R66WXMylj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105228</v>
      </c>
      <c r="D6" s="19">
        <f t="shared" si="3"/>
        <v>47</v>
      </c>
      <c r="E6" s="19">
        <f t="shared" si="3"/>
        <v>17</v>
      </c>
      <c r="F6" s="19">
        <f t="shared" si="3"/>
        <v>1</v>
      </c>
      <c r="G6" s="19">
        <f t="shared" si="3"/>
        <v>0</v>
      </c>
      <c r="H6" s="19" t="str">
        <f t="shared" si="3"/>
        <v>群馬県　明和町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56.05</v>
      </c>
      <c r="Q6" s="20">
        <f t="shared" si="3"/>
        <v>100</v>
      </c>
      <c r="R6" s="20">
        <f t="shared" si="3"/>
        <v>3080</v>
      </c>
      <c r="S6" s="20">
        <f t="shared" si="3"/>
        <v>10875</v>
      </c>
      <c r="T6" s="20">
        <f t="shared" si="3"/>
        <v>19.64</v>
      </c>
      <c r="U6" s="20">
        <f t="shared" si="3"/>
        <v>553.72</v>
      </c>
      <c r="V6" s="20">
        <f t="shared" si="3"/>
        <v>6066</v>
      </c>
      <c r="W6" s="20">
        <f t="shared" si="3"/>
        <v>2.3199999999999998</v>
      </c>
      <c r="X6" s="20">
        <f t="shared" si="3"/>
        <v>2614.66</v>
      </c>
      <c r="Y6" s="21">
        <f>IF(Y7="",NA(),Y7)</f>
        <v>100.14</v>
      </c>
      <c r="Z6" s="21">
        <f t="shared" ref="Z6:AH6" si="4">IF(Z7="",NA(),Z7)</f>
        <v>100.13</v>
      </c>
      <c r="AA6" s="21">
        <f t="shared" si="4"/>
        <v>100.01</v>
      </c>
      <c r="AB6" s="21">
        <f t="shared" si="4"/>
        <v>100.49</v>
      </c>
      <c r="AC6" s="21">
        <f t="shared" si="4"/>
        <v>94.97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785.3</v>
      </c>
      <c r="BG6" s="21">
        <f t="shared" ref="BG6:BO6" si="7">IF(BG7="",NA(),BG7)</f>
        <v>665.58</v>
      </c>
      <c r="BH6" s="21">
        <f t="shared" si="7"/>
        <v>584.69000000000005</v>
      </c>
      <c r="BI6" s="21">
        <f t="shared" si="7"/>
        <v>155.79</v>
      </c>
      <c r="BJ6" s="20">
        <f t="shared" si="7"/>
        <v>0</v>
      </c>
      <c r="BK6" s="21">
        <f t="shared" si="7"/>
        <v>722.53</v>
      </c>
      <c r="BL6" s="21">
        <f t="shared" si="7"/>
        <v>1001.3</v>
      </c>
      <c r="BM6" s="21">
        <f t="shared" si="7"/>
        <v>1050.51</v>
      </c>
      <c r="BN6" s="21">
        <f t="shared" si="7"/>
        <v>1102.01</v>
      </c>
      <c r="BO6" s="21">
        <f t="shared" si="7"/>
        <v>987.36</v>
      </c>
      <c r="BP6" s="20" t="str">
        <f>IF(BP7="","",IF(BP7="-","【-】","【"&amp;SUBSTITUTE(TEXT(BP7,"#,##0.00"),"-","△")&amp;"】"))</f>
        <v>【652.82】</v>
      </c>
      <c r="BQ6" s="21">
        <f>IF(BQ7="",NA(),BQ7)</f>
        <v>100</v>
      </c>
      <c r="BR6" s="21">
        <f t="shared" ref="BR6:BZ6" si="8">IF(BR7="",NA(),BR7)</f>
        <v>100</v>
      </c>
      <c r="BS6" s="21">
        <f t="shared" si="8"/>
        <v>100</v>
      </c>
      <c r="BT6" s="21">
        <f t="shared" si="8"/>
        <v>100</v>
      </c>
      <c r="BU6" s="21">
        <f t="shared" si="8"/>
        <v>95.74</v>
      </c>
      <c r="BV6" s="21">
        <f t="shared" si="8"/>
        <v>74.61</v>
      </c>
      <c r="BW6" s="21">
        <f t="shared" si="8"/>
        <v>81.88</v>
      </c>
      <c r="BX6" s="21">
        <f t="shared" si="8"/>
        <v>82.65</v>
      </c>
      <c r="BY6" s="21">
        <f t="shared" si="8"/>
        <v>82.55</v>
      </c>
      <c r="BZ6" s="21">
        <f t="shared" si="8"/>
        <v>83.55</v>
      </c>
      <c r="CA6" s="20" t="str">
        <f>IF(CA7="","",IF(CA7="-","【-】","【"&amp;SUBSTITUTE(TEXT(CA7,"#,##0.00"),"-","△")&amp;"】"))</f>
        <v>【97.61】</v>
      </c>
      <c r="CB6" s="21">
        <f>IF(CB7="",NA(),CB7)</f>
        <v>171.53</v>
      </c>
      <c r="CC6" s="21">
        <f t="shared" ref="CC6:CK6" si="9">IF(CC7="",NA(),CC7)</f>
        <v>172.32</v>
      </c>
      <c r="CD6" s="21">
        <f t="shared" si="9"/>
        <v>171.73</v>
      </c>
      <c r="CE6" s="21">
        <f t="shared" si="9"/>
        <v>173.12</v>
      </c>
      <c r="CF6" s="21">
        <f t="shared" si="9"/>
        <v>179.67</v>
      </c>
      <c r="CG6" s="21">
        <f t="shared" si="9"/>
        <v>233.5</v>
      </c>
      <c r="CH6" s="21">
        <f t="shared" si="9"/>
        <v>187.55</v>
      </c>
      <c r="CI6" s="21">
        <f t="shared" si="9"/>
        <v>186.3</v>
      </c>
      <c r="CJ6" s="21">
        <f t="shared" si="9"/>
        <v>188.38</v>
      </c>
      <c r="CK6" s="21">
        <f t="shared" si="9"/>
        <v>185.98</v>
      </c>
      <c r="CL6" s="20" t="str">
        <f>IF(CL7="","",IF(CL7="-","【-】","【"&amp;SUBSTITUTE(TEXT(CL7,"#,##0.00"),"-","△")&amp;"】"))</f>
        <v>【138.29】</v>
      </c>
      <c r="CM6" s="21">
        <f>IF(CM7="",NA(),CM7)</f>
        <v>44.46</v>
      </c>
      <c r="CN6" s="21">
        <f t="shared" ref="CN6:CV6" si="10">IF(CN7="",NA(),CN7)</f>
        <v>46.17</v>
      </c>
      <c r="CO6" s="21">
        <f t="shared" si="10"/>
        <v>47.92</v>
      </c>
      <c r="CP6" s="21">
        <f t="shared" si="10"/>
        <v>47.08</v>
      </c>
      <c r="CQ6" s="21">
        <f t="shared" si="10"/>
        <v>48.75</v>
      </c>
      <c r="CR6" s="21">
        <f t="shared" si="10"/>
        <v>45.44</v>
      </c>
      <c r="CS6" s="21">
        <f t="shared" si="10"/>
        <v>50.94</v>
      </c>
      <c r="CT6" s="21">
        <f t="shared" si="10"/>
        <v>50.53</v>
      </c>
      <c r="CU6" s="21">
        <f t="shared" si="10"/>
        <v>51.42</v>
      </c>
      <c r="CV6" s="21">
        <f t="shared" si="10"/>
        <v>48.95</v>
      </c>
      <c r="CW6" s="20" t="str">
        <f>IF(CW7="","",IF(CW7="-","【-】","【"&amp;SUBSTITUTE(TEXT(CW7,"#,##0.00"),"-","△")&amp;"】"))</f>
        <v>【59.10】</v>
      </c>
      <c r="CX6" s="21">
        <f>IF(CX7="",NA(),CX7)</f>
        <v>73.91</v>
      </c>
      <c r="CY6" s="21">
        <f t="shared" ref="CY6:DG6" si="11">IF(CY7="",NA(),CY7)</f>
        <v>73.28</v>
      </c>
      <c r="CZ6" s="21">
        <f t="shared" si="11"/>
        <v>73.599999999999994</v>
      </c>
      <c r="DA6" s="21">
        <f t="shared" si="11"/>
        <v>74.89</v>
      </c>
      <c r="DB6" s="21">
        <f t="shared" si="11"/>
        <v>75.73</v>
      </c>
      <c r="DC6" s="21">
        <f t="shared" si="11"/>
        <v>65.97</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1.82</v>
      </c>
      <c r="EF6" s="21">
        <f t="shared" ref="EF6:EN6" si="14">IF(EF7="",NA(),EF7)</f>
        <v>0.89</v>
      </c>
      <c r="EG6" s="21">
        <f t="shared" si="14"/>
        <v>1.37</v>
      </c>
      <c r="EH6" s="21">
        <f t="shared" si="14"/>
        <v>1.34</v>
      </c>
      <c r="EI6" s="21">
        <f t="shared" si="14"/>
        <v>0.95</v>
      </c>
      <c r="EJ6" s="21">
        <f t="shared" si="14"/>
        <v>0.25</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105228</v>
      </c>
      <c r="D7" s="23">
        <v>47</v>
      </c>
      <c r="E7" s="23">
        <v>17</v>
      </c>
      <c r="F7" s="23">
        <v>1</v>
      </c>
      <c r="G7" s="23">
        <v>0</v>
      </c>
      <c r="H7" s="23" t="s">
        <v>97</v>
      </c>
      <c r="I7" s="23" t="s">
        <v>98</v>
      </c>
      <c r="J7" s="23" t="s">
        <v>99</v>
      </c>
      <c r="K7" s="23" t="s">
        <v>100</v>
      </c>
      <c r="L7" s="23" t="s">
        <v>101</v>
      </c>
      <c r="M7" s="23" t="s">
        <v>102</v>
      </c>
      <c r="N7" s="24" t="s">
        <v>103</v>
      </c>
      <c r="O7" s="24" t="s">
        <v>104</v>
      </c>
      <c r="P7" s="24">
        <v>56.05</v>
      </c>
      <c r="Q7" s="24">
        <v>100</v>
      </c>
      <c r="R7" s="24">
        <v>3080</v>
      </c>
      <c r="S7" s="24">
        <v>10875</v>
      </c>
      <c r="T7" s="24">
        <v>19.64</v>
      </c>
      <c r="U7" s="24">
        <v>553.72</v>
      </c>
      <c r="V7" s="24">
        <v>6066</v>
      </c>
      <c r="W7" s="24">
        <v>2.3199999999999998</v>
      </c>
      <c r="X7" s="24">
        <v>2614.66</v>
      </c>
      <c r="Y7" s="24">
        <v>100.14</v>
      </c>
      <c r="Z7" s="24">
        <v>100.13</v>
      </c>
      <c r="AA7" s="24">
        <v>100.01</v>
      </c>
      <c r="AB7" s="24">
        <v>100.49</v>
      </c>
      <c r="AC7" s="24">
        <v>94.97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785.3</v>
      </c>
      <c r="BG7" s="24">
        <v>665.58</v>
      </c>
      <c r="BH7" s="24">
        <v>584.69000000000005</v>
      </c>
      <c r="BI7" s="24">
        <v>155.79</v>
      </c>
      <c r="BJ7" s="24">
        <v>0</v>
      </c>
      <c r="BK7" s="24">
        <v>722.53</v>
      </c>
      <c r="BL7" s="24">
        <v>1001.3</v>
      </c>
      <c r="BM7" s="24">
        <v>1050.51</v>
      </c>
      <c r="BN7" s="24">
        <v>1102.01</v>
      </c>
      <c r="BO7" s="24">
        <v>987.36</v>
      </c>
      <c r="BP7" s="24">
        <v>652.82000000000005</v>
      </c>
      <c r="BQ7" s="24">
        <v>100</v>
      </c>
      <c r="BR7" s="24">
        <v>100</v>
      </c>
      <c r="BS7" s="24">
        <v>100</v>
      </c>
      <c r="BT7" s="24">
        <v>100</v>
      </c>
      <c r="BU7" s="24">
        <v>95.74</v>
      </c>
      <c r="BV7" s="24">
        <v>74.61</v>
      </c>
      <c r="BW7" s="24">
        <v>81.88</v>
      </c>
      <c r="BX7" s="24">
        <v>82.65</v>
      </c>
      <c r="BY7" s="24">
        <v>82.55</v>
      </c>
      <c r="BZ7" s="24">
        <v>83.55</v>
      </c>
      <c r="CA7" s="24">
        <v>97.61</v>
      </c>
      <c r="CB7" s="24">
        <v>171.53</v>
      </c>
      <c r="CC7" s="24">
        <v>172.32</v>
      </c>
      <c r="CD7" s="24">
        <v>171.73</v>
      </c>
      <c r="CE7" s="24">
        <v>173.12</v>
      </c>
      <c r="CF7" s="24">
        <v>179.67</v>
      </c>
      <c r="CG7" s="24">
        <v>233.5</v>
      </c>
      <c r="CH7" s="24">
        <v>187.55</v>
      </c>
      <c r="CI7" s="24">
        <v>186.3</v>
      </c>
      <c r="CJ7" s="24">
        <v>188.38</v>
      </c>
      <c r="CK7" s="24">
        <v>185.98</v>
      </c>
      <c r="CL7" s="24">
        <v>138.29</v>
      </c>
      <c r="CM7" s="24">
        <v>44.46</v>
      </c>
      <c r="CN7" s="24">
        <v>46.17</v>
      </c>
      <c r="CO7" s="24">
        <v>47.92</v>
      </c>
      <c r="CP7" s="24">
        <v>47.08</v>
      </c>
      <c r="CQ7" s="24">
        <v>48.75</v>
      </c>
      <c r="CR7" s="24">
        <v>45.44</v>
      </c>
      <c r="CS7" s="24">
        <v>50.94</v>
      </c>
      <c r="CT7" s="24">
        <v>50.53</v>
      </c>
      <c r="CU7" s="24">
        <v>51.42</v>
      </c>
      <c r="CV7" s="24">
        <v>48.95</v>
      </c>
      <c r="CW7" s="24">
        <v>59.1</v>
      </c>
      <c r="CX7" s="24">
        <v>73.91</v>
      </c>
      <c r="CY7" s="24">
        <v>73.28</v>
      </c>
      <c r="CZ7" s="24">
        <v>73.599999999999994</v>
      </c>
      <c r="DA7" s="24">
        <v>74.89</v>
      </c>
      <c r="DB7" s="24">
        <v>75.73</v>
      </c>
      <c r="DC7" s="24">
        <v>65.97</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1.82</v>
      </c>
      <c r="EF7" s="24">
        <v>0.89</v>
      </c>
      <c r="EG7" s="24">
        <v>1.37</v>
      </c>
      <c r="EH7" s="24">
        <v>1.34</v>
      </c>
      <c r="EI7" s="24">
        <v>0.95</v>
      </c>
      <c r="EJ7" s="24">
        <v>0.25</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2024-01-22T09:57:11Z</cp:lastPrinted>
  <dcterms:created xsi:type="dcterms:W3CDTF">2023-12-12T02:46:48Z</dcterms:created>
  <dcterms:modified xsi:type="dcterms:W3CDTF">2024-01-31T04:51:03Z</dcterms:modified>
  <cp:category/>
</cp:coreProperties>
</file>