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10.1.58.17\common2021\★自宅・宿泊療養係\1000_協定締結\08_★医療施設等施設整備費補助金★\04_希望調査\04_起案②\"/>
    </mc:Choice>
  </mc:AlternateContent>
  <xr:revisionPtr revIDLastSave="0" documentId="13_ncr:1_{9D75BF55-E755-4088-A2E2-DECA56D9EE98}" xr6:coauthVersionLast="36" xr6:coauthVersionMax="47" xr10:uidLastSave="{00000000-0000-0000-0000-000000000000}"/>
  <bookViews>
    <workbookView xWindow="0" yWindow="0" windowWidth="9200" windowHeight="5830" tabRatio="832" firstSheet="2" activeTab="2" xr2:uid="{00000000-000D-0000-FFFF-FFFF00000000}"/>
  </bookViews>
  <sheets>
    <sheet name="（様式1）総括表" sheetId="3" state="hidden" r:id="rId1"/>
    <sheet name="（様式2）施設整備事業費内訳書" sheetId="47" r:id="rId2"/>
    <sheet name="【記載例】（様式２）施設整備事業費内訳書" sheetId="53" r:id="rId3"/>
    <sheet name="１6 新興感染症（病室）" sheetId="34" state="hidden" r:id="rId4"/>
    <sheet name="（様式3-16)施設整備事業計画書" sheetId="49" r:id="rId5"/>
    <sheet name="【記載例】(様式3-16)施設整備事業計画書" sheetId="52" r:id="rId6"/>
    <sheet name="12-1 スプリンクラー（総括表）見直し前" sheetId="25" state="hidden" r:id="rId7"/>
    <sheet name="12-2スプリンクラー（個別計画書）見直し前" sheetId="26" state="hidden" r:id="rId8"/>
    <sheet name="管理用（このシートは削除しないでください）" sheetId="9" state="hidden" r:id="rId9"/>
  </sheets>
  <definedNames>
    <definedName name="_xlnm._FilterDatabase" localSheetId="0" hidden="1">'（様式1）総括表'!$A$7:$AD$28</definedName>
    <definedName name="_xlnm.Print_Area" localSheetId="0">'（様式1）総括表'!$A$1:$AE$45</definedName>
    <definedName name="_xlnm.Print_Area" localSheetId="1">'（様式2）施設整備事業費内訳書'!$A$1:$U$56</definedName>
    <definedName name="_xlnm.Print_Area" localSheetId="4">'（様式3-16)施設整備事業計画書'!$A$1:$K$49</definedName>
    <definedName name="_xlnm.Print_Area" localSheetId="2">'【記載例】（様式２）施設整備事業費内訳書'!$A$1:$U$56</definedName>
    <definedName name="_xlnm.Print_Area" localSheetId="5">'【記載例】(様式3-16)施設整備事業計画書'!$A$1:$N$49</definedName>
    <definedName name="_xlnm.Print_Area" localSheetId="6">'12-1 スプリンクラー（総括表）見直し前'!$A$1:$AI$43</definedName>
    <definedName name="_xlnm.Print_Area" localSheetId="7">'12-2スプリンクラー（個別計画書）見直し前'!$B$1:$BQ$41</definedName>
    <definedName name="_xlnm.Print_Area" localSheetId="3">'１6 新興感染症（病室）'!$A$1:$K$58</definedName>
    <definedName name="_xlnm.Print_Area" localSheetId="8">'管理用（このシートは削除しないでください）'!$A$1:$W$72</definedName>
    <definedName name="_xlnm.Print_Titles" localSheetId="0">'（様式1）総括表'!$1:$7</definedName>
    <definedName name="_xlnm.Print_Titles" localSheetId="1">'（様式2）施設整備事業費内訳書'!$A:$C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53" l="1"/>
  <c r="H14" i="53"/>
  <c r="H15" i="53"/>
  <c r="H16" i="53"/>
  <c r="H17" i="53"/>
  <c r="F55" i="53" l="1"/>
  <c r="C19" i="47" l="1"/>
  <c r="C20" i="47"/>
  <c r="U55" i="53" l="1"/>
  <c r="R55" i="53"/>
  <c r="O55" i="53"/>
  <c r="L55" i="53"/>
  <c r="I55" i="53"/>
  <c r="T47" i="53"/>
  <c r="Q47" i="53"/>
  <c r="O47" i="53"/>
  <c r="N47" i="53"/>
  <c r="K47" i="53"/>
  <c r="H47" i="53"/>
  <c r="E47" i="53"/>
  <c r="U46" i="53"/>
  <c r="T46" i="53"/>
  <c r="R46" i="53"/>
  <c r="Q46" i="53"/>
  <c r="O46" i="53"/>
  <c r="N46" i="53"/>
  <c r="L46" i="53"/>
  <c r="K46" i="53"/>
  <c r="I46" i="53"/>
  <c r="H46" i="53"/>
  <c r="E46" i="53"/>
  <c r="T45" i="53"/>
  <c r="Q45" i="53"/>
  <c r="N45" i="53"/>
  <c r="K45" i="53"/>
  <c r="H45" i="53"/>
  <c r="E45" i="53"/>
  <c r="T44" i="53"/>
  <c r="Q44" i="53"/>
  <c r="N44" i="53"/>
  <c r="K44" i="53"/>
  <c r="H44" i="53"/>
  <c r="E44" i="53"/>
  <c r="T43" i="53"/>
  <c r="Q43" i="53"/>
  <c r="N43" i="53"/>
  <c r="K43" i="53"/>
  <c r="H43" i="53"/>
  <c r="E43" i="53"/>
  <c r="T42" i="53"/>
  <c r="Q42" i="53"/>
  <c r="N42" i="53"/>
  <c r="K42" i="53"/>
  <c r="H42" i="53"/>
  <c r="E42" i="53"/>
  <c r="T41" i="53"/>
  <c r="Q41" i="53"/>
  <c r="N41" i="53"/>
  <c r="K41" i="53"/>
  <c r="H41" i="53"/>
  <c r="E41" i="53"/>
  <c r="T40" i="53"/>
  <c r="Q40" i="53"/>
  <c r="N40" i="53"/>
  <c r="K40" i="53"/>
  <c r="H40" i="53"/>
  <c r="E40" i="53"/>
  <c r="T39" i="53"/>
  <c r="Q39" i="53"/>
  <c r="N39" i="53"/>
  <c r="K39" i="53"/>
  <c r="H39" i="53"/>
  <c r="E39" i="53"/>
  <c r="T38" i="53"/>
  <c r="Q38" i="53"/>
  <c r="N38" i="53"/>
  <c r="K38" i="53"/>
  <c r="H38" i="53"/>
  <c r="E38" i="53"/>
  <c r="T37" i="53"/>
  <c r="Q37" i="53"/>
  <c r="N37" i="53"/>
  <c r="K37" i="53"/>
  <c r="H37" i="53"/>
  <c r="E37" i="53"/>
  <c r="T36" i="53"/>
  <c r="Q36" i="53"/>
  <c r="N36" i="53"/>
  <c r="K36" i="53"/>
  <c r="H36" i="53"/>
  <c r="E36" i="53"/>
  <c r="B36" i="53"/>
  <c r="U35" i="53"/>
  <c r="U47" i="53" s="1"/>
  <c r="T35" i="53"/>
  <c r="Q35" i="53"/>
  <c r="O35" i="53"/>
  <c r="N35" i="53"/>
  <c r="L35" i="53"/>
  <c r="L47" i="53" s="1"/>
  <c r="K35" i="53"/>
  <c r="H35" i="53"/>
  <c r="U34" i="53"/>
  <c r="T34" i="53"/>
  <c r="R34" i="53"/>
  <c r="Q34" i="53"/>
  <c r="O34" i="53"/>
  <c r="N34" i="53"/>
  <c r="L34" i="53"/>
  <c r="K34" i="53"/>
  <c r="I34" i="53"/>
  <c r="H34" i="53"/>
  <c r="F34" i="53"/>
  <c r="E34" i="53"/>
  <c r="T33" i="53"/>
  <c r="Q33" i="53"/>
  <c r="N33" i="53"/>
  <c r="K33" i="53"/>
  <c r="H33" i="53"/>
  <c r="E33" i="53"/>
  <c r="T32" i="53"/>
  <c r="Q32" i="53"/>
  <c r="N32" i="53"/>
  <c r="K32" i="53"/>
  <c r="H32" i="53"/>
  <c r="E32" i="53"/>
  <c r="T31" i="53"/>
  <c r="Q31" i="53"/>
  <c r="N31" i="53"/>
  <c r="K31" i="53"/>
  <c r="H31" i="53"/>
  <c r="E31" i="53"/>
  <c r="T30" i="53"/>
  <c r="Q30" i="53"/>
  <c r="N30" i="53"/>
  <c r="K30" i="53"/>
  <c r="H30" i="53"/>
  <c r="E30" i="53"/>
  <c r="T29" i="53"/>
  <c r="Q29" i="53"/>
  <c r="N29" i="53"/>
  <c r="K29" i="53"/>
  <c r="H29" i="53"/>
  <c r="E29" i="53"/>
  <c r="U28" i="53"/>
  <c r="T28" i="53"/>
  <c r="R28" i="53"/>
  <c r="R35" i="53" s="1"/>
  <c r="R47" i="53" s="1"/>
  <c r="Q28" i="53"/>
  <c r="O28" i="53"/>
  <c r="N28" i="53"/>
  <c r="L28" i="53"/>
  <c r="K28" i="53"/>
  <c r="I28" i="53"/>
  <c r="H28" i="53"/>
  <c r="F28" i="53"/>
  <c r="T27" i="53"/>
  <c r="Q27" i="53"/>
  <c r="N27" i="53"/>
  <c r="K27" i="53"/>
  <c r="H27" i="53"/>
  <c r="E27" i="53"/>
  <c r="T26" i="53"/>
  <c r="Q26" i="53"/>
  <c r="N26" i="53"/>
  <c r="K26" i="53"/>
  <c r="H26" i="53"/>
  <c r="E26" i="53"/>
  <c r="T25" i="53"/>
  <c r="Q25" i="53"/>
  <c r="N25" i="53"/>
  <c r="K25" i="53"/>
  <c r="H25" i="53"/>
  <c r="E25" i="53"/>
  <c r="T24" i="53"/>
  <c r="Q24" i="53"/>
  <c r="N24" i="53"/>
  <c r="K24" i="53"/>
  <c r="H24" i="53"/>
  <c r="E24" i="53"/>
  <c r="T23" i="53"/>
  <c r="Q23" i="53"/>
  <c r="N23" i="53"/>
  <c r="K23" i="53"/>
  <c r="H23" i="53"/>
  <c r="E23" i="53"/>
  <c r="T22" i="53"/>
  <c r="Q22" i="53"/>
  <c r="N22" i="53"/>
  <c r="K22" i="53"/>
  <c r="H22" i="53"/>
  <c r="E22" i="53"/>
  <c r="T21" i="53"/>
  <c r="Q21" i="53"/>
  <c r="N21" i="53"/>
  <c r="K21" i="53"/>
  <c r="H21" i="53"/>
  <c r="E21" i="53"/>
  <c r="T20" i="53"/>
  <c r="Q20" i="53"/>
  <c r="N20" i="53"/>
  <c r="K20" i="53"/>
  <c r="H20" i="53"/>
  <c r="E20" i="53"/>
  <c r="C20" i="53"/>
  <c r="B42" i="53" s="1"/>
  <c r="T19" i="53"/>
  <c r="Q19" i="53"/>
  <c r="N19" i="53"/>
  <c r="K19" i="53"/>
  <c r="H19" i="53"/>
  <c r="E19" i="53"/>
  <c r="C19" i="53"/>
  <c r="T18" i="53"/>
  <c r="Q18" i="53"/>
  <c r="N18" i="53"/>
  <c r="K18" i="53"/>
  <c r="H18" i="53"/>
  <c r="E18" i="53"/>
  <c r="T17" i="53"/>
  <c r="Q17" i="53"/>
  <c r="N17" i="53"/>
  <c r="E17" i="53"/>
  <c r="T16" i="53"/>
  <c r="Q16" i="53"/>
  <c r="N16" i="53"/>
  <c r="K16" i="53"/>
  <c r="E16" i="53"/>
  <c r="T15" i="53"/>
  <c r="Q15" i="53"/>
  <c r="N15" i="53"/>
  <c r="K15" i="53"/>
  <c r="E15" i="53"/>
  <c r="T14" i="53"/>
  <c r="Q14" i="53"/>
  <c r="N14" i="53"/>
  <c r="K14" i="53"/>
  <c r="E14" i="53"/>
  <c r="T13" i="53"/>
  <c r="Q13" i="53"/>
  <c r="N13" i="53"/>
  <c r="K13" i="53"/>
  <c r="E13" i="53"/>
  <c r="T12" i="53"/>
  <c r="Q12" i="53"/>
  <c r="N12" i="53"/>
  <c r="K12" i="53"/>
  <c r="H12" i="53"/>
  <c r="E12" i="53"/>
  <c r="T11" i="53"/>
  <c r="Q11" i="53"/>
  <c r="N11" i="53"/>
  <c r="K11" i="53"/>
  <c r="H11" i="53"/>
  <c r="E11" i="53"/>
  <c r="O8" i="53"/>
  <c r="U8" i="53" s="1"/>
  <c r="B37" i="53" l="1"/>
  <c r="F35" i="53"/>
  <c r="F47" i="53" s="1"/>
  <c r="F56" i="53" s="1"/>
  <c r="I8" i="53"/>
  <c r="L8" i="53" s="1"/>
  <c r="I35" i="53"/>
  <c r="I47" i="53" s="1"/>
  <c r="E28" i="53"/>
  <c r="R8" i="53"/>
  <c r="K32" i="52"/>
  <c r="K31" i="52"/>
  <c r="K30" i="52"/>
  <c r="K17" i="52"/>
  <c r="E35" i="53" l="1"/>
  <c r="AG9" i="3"/>
  <c r="K32" i="49"/>
  <c r="K31" i="49"/>
  <c r="K30" i="49"/>
  <c r="K17" i="49"/>
  <c r="K33" i="34"/>
  <c r="K32" i="34"/>
  <c r="K31" i="34"/>
  <c r="K30" i="34"/>
  <c r="T8" i="3"/>
  <c r="U8" i="3" s="1"/>
  <c r="P8" i="3"/>
  <c r="N8" i="3"/>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B37" i="47"/>
  <c r="K19" i="47"/>
  <c r="H19" i="47"/>
  <c r="E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V28" i="3"/>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J8" i="3"/>
  <c r="AI8" i="3"/>
  <c r="AH8" i="3"/>
  <c r="AK8" i="3"/>
  <c r="AG8" i="3"/>
  <c r="W8" i="3" s="1"/>
  <c r="X8" i="3" l="1"/>
  <c r="T15" i="3"/>
  <c r="U15" i="3" s="1"/>
  <c r="T14" i="3"/>
  <c r="U14" i="3" s="1"/>
  <c r="T13" i="3"/>
  <c r="U13" i="3" s="1"/>
  <c r="T12" i="3"/>
  <c r="U12" i="3" s="1"/>
  <c r="T11" i="3"/>
  <c r="U11" i="3" s="1"/>
  <c r="T10" i="3"/>
  <c r="U10" i="3" s="1"/>
  <c r="T9" i="3"/>
  <c r="U9" i="3" s="1"/>
  <c r="P15" i="3"/>
  <c r="P14" i="3"/>
  <c r="P13" i="3"/>
  <c r="P12" i="3"/>
  <c r="P11" i="3"/>
  <c r="P10" i="3"/>
  <c r="P9" i="3"/>
  <c r="N15" i="3"/>
  <c r="N14" i="3"/>
  <c r="N13" i="3"/>
  <c r="N12" i="3"/>
  <c r="N11" i="3"/>
  <c r="N10" i="3"/>
  <c r="N9" i="3"/>
  <c r="W9" i="3" l="1"/>
  <c r="X9" i="3" s="1"/>
  <c r="X28" i="3" s="1"/>
  <c r="N28" i="3"/>
  <c r="T28" i="3"/>
  <c r="U28" i="3"/>
  <c r="K17" i="34"/>
  <c r="W28" i="3" l="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CCAA83DF-C0B2-4194-B949-7DD1677A01E8}">
      <text>
        <r>
          <rPr>
            <sz val="9"/>
            <color indexed="81"/>
            <rFont val="ＭＳ Ｐゴシック"/>
            <family val="3"/>
            <charset val="128"/>
          </rPr>
          <t>年度欄が不足する場合は適宜追加すること</t>
        </r>
      </text>
    </comment>
    <comment ref="C12" authorId="0" shapeId="0" xr:uid="{95A4E27B-71B2-4316-AEFA-FD15C421912F}">
      <text>
        <r>
          <rPr>
            <sz val="9"/>
            <color indexed="81"/>
            <rFont val="ＭＳ Ｐゴシック"/>
            <family val="3"/>
            <charset val="128"/>
          </rPr>
          <t>改修工事の場合は
&lt;改修工事&gt;を選択</t>
        </r>
      </text>
    </comment>
    <comment ref="C13" authorId="0" shapeId="0" xr:uid="{13196954-46C8-43F2-9132-6ABDEAD7DB83}">
      <text>
        <r>
          <rPr>
            <sz val="9"/>
            <color indexed="81"/>
            <rFont val="ＭＳ Ｐゴシック"/>
            <family val="3"/>
            <charset val="128"/>
          </rPr>
          <t>&lt;建築工事&gt;の場合は、
さらに工事種別を選択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61ADD6A2-25B6-46B6-A35C-27C0CAFEB942}">
      <text>
        <r>
          <rPr>
            <sz val="9"/>
            <color indexed="81"/>
            <rFont val="ＭＳ Ｐゴシック"/>
            <family val="3"/>
            <charset val="128"/>
          </rPr>
          <t>上段：補助対象部分を再掲で記載</t>
        </r>
      </text>
    </comment>
    <comment ref="C32" authorId="0" shapeId="0" xr:uid="{99928C0C-A8A3-403B-94FC-092A5C319545}">
      <text>
        <r>
          <rPr>
            <sz val="9"/>
            <color indexed="81"/>
            <rFont val="ＭＳ Ｐゴシック"/>
            <family val="3"/>
            <charset val="128"/>
          </rPr>
          <t>下段：補助対象部分も含めた面積を記載</t>
        </r>
      </text>
    </comment>
    <comment ref="D49" authorId="1" shapeId="0" xr:uid="{4FDF77E3-8BE5-4364-87BC-D2BF38387993}">
      <text>
        <r>
          <rPr>
            <b/>
            <sz val="9"/>
            <color indexed="81"/>
            <rFont val="MS P ゴシック"/>
            <family val="3"/>
            <charset val="128"/>
          </rPr>
          <t>病室の整備は、「病床確保」のみが対象のため固定</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6196C9FE-2A6F-4C8B-A589-E45B78ED519B}">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2" authorId="0" shapeId="0" xr:uid="{35EBCFBB-4608-4A4F-B435-4814CE51C9A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38D0FD66-F1F4-4B11-99D7-CF25DD05808A}">
      <text>
        <r>
          <rPr>
            <sz val="9"/>
            <color indexed="81"/>
            <rFont val="ＭＳ Ｐゴシック"/>
            <family val="3"/>
            <charset val="128"/>
          </rPr>
          <t>上段：補助対象部分を再掲で記載</t>
        </r>
      </text>
    </comment>
    <comment ref="C32" authorId="0" shapeId="0" xr:uid="{26238C8F-B47F-44C2-A77A-11D4277186B4}">
      <text>
        <r>
          <rPr>
            <sz val="9"/>
            <color indexed="81"/>
            <rFont val="ＭＳ Ｐゴシック"/>
            <family val="3"/>
            <charset val="128"/>
          </rPr>
          <t>下段：補助対象部分も含めた面積を記載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2A2B33DC-1C94-4D48-9591-390C33806FF7}">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sharedStrings.xml><?xml version="1.0" encoding="utf-8"?>
<sst xmlns="http://schemas.openxmlformats.org/spreadsheetml/2006/main" count="1039" uniqueCount="500">
  <si>
    <t>様式１</t>
    <rPh sb="0" eb="2">
      <t>ヨウシキ</t>
    </rPh>
    <phoneticPr fontId="5"/>
  </si>
  <si>
    <r>
      <t>　令和６年度（令和５年度からの繰越分）医療施設等</t>
    </r>
    <r>
      <rPr>
        <b/>
        <sz val="18"/>
        <rFont val="ＭＳ ゴシック"/>
        <family val="3"/>
        <charset val="128"/>
      </rPr>
      <t>施設</t>
    </r>
    <r>
      <rPr>
        <sz val="18"/>
        <rFont val="ＭＳ ゴシック"/>
        <family val="3"/>
        <charset val="128"/>
      </rPr>
      <t>整備費補助金事業計画総括表（新興感染症対応力強化事業（協定締結医療機関施設整備事業））　</t>
    </r>
    <rPh sb="1" eb="3">
      <t>レイワ</t>
    </rPh>
    <rPh sb="4" eb="6">
      <t>ネンド</t>
    </rPh>
    <rPh sb="7" eb="9">
      <t>レイワ</t>
    </rPh>
    <rPh sb="10" eb="11">
      <t>ネン</t>
    </rPh>
    <rPh sb="11" eb="12">
      <t>ド</t>
    </rPh>
    <rPh sb="15" eb="17">
      <t>クリコシ</t>
    </rPh>
    <rPh sb="17" eb="18">
      <t>ブン</t>
    </rPh>
    <rPh sb="32" eb="34">
      <t>ジギョウ</t>
    </rPh>
    <rPh sb="34" eb="36">
      <t>ケイカク</t>
    </rPh>
    <rPh sb="36" eb="38">
      <t>ソウカツ</t>
    </rPh>
    <rPh sb="38" eb="39">
      <t>ヒョウ</t>
    </rPh>
    <rPh sb="40" eb="41">
      <t>シン</t>
    </rPh>
    <rPh sb="41" eb="42">
      <t>コウ</t>
    </rPh>
    <rPh sb="42" eb="45">
      <t>カンセンショウ</t>
    </rPh>
    <rPh sb="45" eb="48">
      <t>タイオウリョク</t>
    </rPh>
    <rPh sb="48" eb="50">
      <t>キョウカ</t>
    </rPh>
    <rPh sb="50" eb="52">
      <t>ジギョウ</t>
    </rPh>
    <rPh sb="53" eb="55">
      <t>キョウテイ</t>
    </rPh>
    <rPh sb="55" eb="57">
      <t>テイケツ</t>
    </rPh>
    <rPh sb="57" eb="59">
      <t>イリョウ</t>
    </rPh>
    <rPh sb="59" eb="61">
      <t>キカン</t>
    </rPh>
    <rPh sb="61" eb="63">
      <t>シセツ</t>
    </rPh>
    <rPh sb="63" eb="65">
      <t>セイビ</t>
    </rPh>
    <rPh sb="65" eb="67">
      <t>ジギョウ</t>
    </rPh>
    <phoneticPr fontId="5"/>
  </si>
  <si>
    <t>県</t>
  </si>
  <si>
    <t>Ａ</t>
  </si>
  <si>
    <t>Ｂ</t>
  </si>
  <si>
    <t>Ａ－Ｂ＝Ｃ</t>
  </si>
  <si>
    <t>Ｄ</t>
  </si>
  <si>
    <t>Ｅ</t>
  </si>
  <si>
    <t>Ｆ</t>
  </si>
  <si>
    <t>Ｇ</t>
  </si>
  <si>
    <t>Ｈ</t>
  </si>
  <si>
    <t>Ｉ</t>
  </si>
  <si>
    <t>Ｊ</t>
  </si>
  <si>
    <t>Ｋ</t>
  </si>
  <si>
    <t>Ｌ</t>
  </si>
  <si>
    <t>Ｋ－Ｌ＝Ｍ</t>
  </si>
  <si>
    <t>番号</t>
  </si>
  <si>
    <t>都道府県</t>
  </si>
  <si>
    <t>提出年月日・番号</t>
    <rPh sb="0" eb="2">
      <t>テイシュツ</t>
    </rPh>
    <phoneticPr fontId="5"/>
  </si>
  <si>
    <t>交付申請年月日･番号</t>
  </si>
  <si>
    <t>補助事業者名</t>
  </si>
  <si>
    <t>事業区分</t>
    <rPh sb="0" eb="2">
      <t>ジギョウ</t>
    </rPh>
    <phoneticPr fontId="5"/>
  </si>
  <si>
    <t>補助対象部分</t>
    <rPh sb="0" eb="2">
      <t>ホジョ</t>
    </rPh>
    <rPh sb="2" eb="4">
      <t>タイショウ</t>
    </rPh>
    <rPh sb="4" eb="6">
      <t>ブブン</t>
    </rPh>
    <phoneticPr fontId="5"/>
  </si>
  <si>
    <t>施　設　名</t>
  </si>
  <si>
    <t>開　設　者</t>
    <phoneticPr fontId="5"/>
  </si>
  <si>
    <t>総事業費</t>
  </si>
  <si>
    <t>寄付金　その他の収入額</t>
  </si>
  <si>
    <t>差引事業費</t>
  </si>
  <si>
    <t>対象経費の支出予定額</t>
  </si>
  <si>
    <t>基　　　準　　　額</t>
  </si>
  <si>
    <t>選　定　額</t>
    <phoneticPr fontId="5"/>
  </si>
  <si>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</si>
  <si>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</si>
  <si>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</si>
  <si>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</si>
  <si>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</si>
  <si>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</si>
  <si>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</si>
  <si>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</si>
  <si>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</si>
  <si>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</si>
  <si>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</si>
  <si>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</si>
  <si>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</si>
  <si>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</si>
  <si>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</si>
  <si>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t>
    <phoneticPr fontId="5"/>
  </si>
  <si>
    <t>例</t>
    <rPh sb="0" eb="1">
      <t>レイ</t>
    </rPh>
    <phoneticPr fontId="5"/>
  </si>
  <si>
    <t>○○県</t>
    <rPh sb="2" eb="3">
      <t>ケン</t>
    </rPh>
    <phoneticPr fontId="5"/>
  </si>
  <si>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5"/>
  </si>
  <si>
    <t>－</t>
    <phoneticPr fontId="5"/>
  </si>
  <si>
    <t>○○病院</t>
    <rPh sb="2" eb="4">
      <t>ビョウイン</t>
    </rPh>
    <phoneticPr fontId="5"/>
  </si>
  <si>
    <t>医療法人○○会</t>
    <rPh sb="0" eb="2">
      <t>イリョウ</t>
    </rPh>
    <rPh sb="2" eb="4">
      <t>ホウジン</t>
    </rPh>
    <rPh sb="6" eb="7">
      <t>カイ</t>
    </rPh>
    <phoneticPr fontId="5"/>
  </si>
  <si>
    <t>○○市</t>
    <rPh sb="2" eb="3">
      <t>シ</t>
    </rPh>
    <phoneticPr fontId="5"/>
  </si>
  <si>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5"/>
  </si>
  <si>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</si>
  <si>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Ⅰ．「選定額」欄は、(D)と(E)とを比較して少ない方の額を記入すること。</t>
    <phoneticPr fontId="5"/>
  </si>
  <si>
    <t>Ⅱ．「国庫補助基本額」欄は、次により記入すること。</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</si>
  <si>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</si>
  <si>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</si>
  <si>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</si>
  <si>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</si>
  <si>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</si>
  <si>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Ⅲ．「国庫補助所要額」欄は、次により記入すること。ただし、算出された額に1,000円未満の端数が生じた場合にはこれを切捨てるものとする。</t>
    <phoneticPr fontId="5"/>
  </si>
  <si>
    <t xml:space="preserve"> (1)　交付要綱５(1)に掲げる事業･････････(H)欄に記載された額に補助率を乗じて得た額</t>
    <phoneticPr fontId="5"/>
  </si>
  <si>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</si>
  <si>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</si>
  <si>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</si>
  <si>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t>様式２</t>
    <phoneticPr fontId="5"/>
  </si>
  <si>
    <t>施設整備事業費内訳書</t>
    <phoneticPr fontId="5"/>
  </si>
  <si>
    <t xml:space="preserve">                                                                                                            </t>
  </si>
  <si>
    <t>施設名</t>
  </si>
  <si>
    <t>事業区分</t>
    <phoneticPr fontId="5"/>
  </si>
  <si>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5"/>
  </si>
  <si>
    <t>←「事業区分」はプルダウンから選択</t>
    <rPh sb="2" eb="4">
      <t>ジギョウ</t>
    </rPh>
    <rPh sb="4" eb="6">
      <t>クブン</t>
    </rPh>
    <rPh sb="15" eb="17">
      <t>センタク</t>
    </rPh>
    <phoneticPr fontId="5"/>
  </si>
  <si>
    <t>区分</t>
    <rPh sb="0" eb="2">
      <t>クブン</t>
    </rPh>
    <phoneticPr fontId="5"/>
  </si>
  <si>
    <t>費目</t>
    <phoneticPr fontId="5"/>
  </si>
  <si>
    <t>総事業（100%）</t>
    <phoneticPr fontId="5"/>
  </si>
  <si>
    <t>年      度      別      内      訳</t>
  </si>
  <si>
    <t>員数</t>
    <phoneticPr fontId="5"/>
  </si>
  <si>
    <t>単価</t>
    <phoneticPr fontId="5"/>
  </si>
  <si>
    <t>金額</t>
    <phoneticPr fontId="5"/>
  </si>
  <si>
    <t>令和○年度</t>
    <rPh sb="0" eb="2">
      <t>レイワ</t>
    </rPh>
    <rPh sb="3" eb="5">
      <t>ネンド</t>
    </rPh>
    <phoneticPr fontId="5"/>
  </si>
  <si>
    <t xml:space="preserve">     ○○年 度</t>
    <phoneticPr fontId="5"/>
  </si>
  <si>
    <t>補助対象事業分</t>
    <rPh sb="0" eb="2">
      <t>ホジョ</t>
    </rPh>
    <rPh sb="2" eb="4">
      <t>タイショウ</t>
    </rPh>
    <rPh sb="4" eb="7">
      <t>ジギョウブン</t>
    </rPh>
    <phoneticPr fontId="5"/>
  </si>
  <si>
    <t>補助対象経費</t>
    <rPh sb="0" eb="2">
      <t>ホジョ</t>
    </rPh>
    <rPh sb="2" eb="4">
      <t>タイショウ</t>
    </rPh>
    <rPh sb="4" eb="6">
      <t>ケイヒ</t>
    </rPh>
    <phoneticPr fontId="5"/>
  </si>
  <si>
    <t xml:space="preserve">     ㎡</t>
  </si>
  <si>
    <t xml:space="preserve">     円</t>
  </si>
  <si>
    <t xml:space="preserve">    円</t>
  </si>
  <si>
    <t xml:space="preserve">    ㎡</t>
  </si>
  <si>
    <t xml:space="preserve">      円</t>
  </si>
  <si>
    <t>&lt;改修工事&gt;</t>
  </si>
  <si>
    <t xml:space="preserve"> &lt;附帯工事&gt;</t>
    <phoneticPr fontId="5"/>
  </si>
  <si>
    <t>【病棟】</t>
    <rPh sb="1" eb="3">
      <t>ビョウトウ</t>
    </rPh>
    <phoneticPr fontId="5"/>
  </si>
  <si>
    <t>小　計</t>
    <phoneticPr fontId="5"/>
  </si>
  <si>
    <t>補助対象外経費</t>
    <rPh sb="0" eb="2">
      <t>ホジョ</t>
    </rPh>
    <rPh sb="2" eb="5">
      <t>タイショウガイ</t>
    </rPh>
    <rPh sb="5" eb="7">
      <t>ケイヒ</t>
    </rPh>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</si>
  <si>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</si>
  <si>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合計（総事業費）</t>
    <rPh sb="0" eb="2">
      <t>ゴウケイ</t>
    </rPh>
    <rPh sb="3" eb="4">
      <t>ソウ</t>
    </rPh>
    <rPh sb="4" eb="7">
      <t>ジギョウヒ</t>
    </rPh>
    <phoneticPr fontId="5"/>
  </si>
  <si>
    <t>補助対象事業外分</t>
    <rPh sb="0" eb="2">
      <t>ホジョ</t>
    </rPh>
    <rPh sb="2" eb="4">
      <t>タイショウ</t>
    </rPh>
    <rPh sb="4" eb="6">
      <t>ジギョウ</t>
    </rPh>
    <rPh sb="6" eb="7">
      <t>ガイ</t>
    </rPh>
    <phoneticPr fontId="5"/>
  </si>
  <si>
    <t>・</t>
    <phoneticPr fontId="5"/>
  </si>
  <si>
    <t>・</t>
  </si>
  <si>
    <t xml:space="preserve"> &lt;附帯工事&gt;         </t>
    <phoneticPr fontId="5"/>
  </si>
  <si>
    <t>合　計</t>
    <rPh sb="0" eb="1">
      <t>ゴウ</t>
    </rPh>
    <rPh sb="2" eb="3">
      <t>ケイ</t>
    </rPh>
    <phoneticPr fontId="5"/>
  </si>
  <si>
    <t>総　合　計</t>
    <rPh sb="0" eb="1">
      <t>フサ</t>
    </rPh>
    <rPh sb="2" eb="3">
      <t>ゴウ</t>
    </rPh>
    <rPh sb="4" eb="5">
      <t>ケイ</t>
    </rPh>
    <phoneticPr fontId="5"/>
  </si>
  <si>
    <t>事業財源内訳</t>
  </si>
  <si>
    <t>国庫補助金</t>
  </si>
  <si>
    <t xml:space="preserve">       </t>
  </si>
  <si>
    <t>都道府県補助金</t>
    <rPh sb="0" eb="4">
      <t>トドウフケン</t>
    </rPh>
    <phoneticPr fontId="5"/>
  </si>
  <si>
    <t>市町村補助金</t>
  </si>
  <si>
    <t>地方債</t>
  </si>
  <si>
    <t xml:space="preserve"> </t>
  </si>
  <si>
    <t>寄付金</t>
    <phoneticPr fontId="5"/>
  </si>
  <si>
    <t>借入金</t>
  </si>
  <si>
    <t>自己財源</t>
  </si>
  <si>
    <t xml:space="preserve">計         </t>
    <phoneticPr fontId="5"/>
  </si>
  <si>
    <t xml:space="preserve">      </t>
  </si>
  <si>
    <t xml:space="preserve">     </t>
  </si>
  <si>
    <t>（記入上の注意）</t>
  </si>
  <si>
    <t>（１）</t>
    <phoneticPr fontId="5"/>
  </si>
  <si>
    <t>「事業区分」には、医療施設等施設整備費補助金交付要綱の５（交付額の算定方法）の表の「１区分」欄に定める事業区分を、</t>
    <phoneticPr fontId="5"/>
  </si>
  <si>
    <t>記載すること。</t>
    <phoneticPr fontId="5"/>
  </si>
  <si>
    <t>（２）</t>
    <phoneticPr fontId="5"/>
  </si>
  <si>
    <t>「補助対象事業分」とは当該事業の補助金の交付の対象とする部分（財産処分の制限がかかる部分）を指し、「補助対象事業</t>
    <phoneticPr fontId="5"/>
  </si>
  <si>
    <t>外分」とは当該事業の補助金の交付の対象としない部分（財産処分の制限がかからない部分）を指す。</t>
    <phoneticPr fontId="5"/>
  </si>
  <si>
    <t xml:space="preserve">      　</t>
    <phoneticPr fontId="5"/>
  </si>
  <si>
    <t>年度間の金額の按分は支払額ではなく進捗率により行うこと。</t>
    <phoneticPr fontId="5"/>
  </si>
  <si>
    <t>（３）</t>
    <phoneticPr fontId="5"/>
  </si>
  <si>
    <t>「補助対象外経費」とは補助対象事業分のうち、医療施設等施設整備費補助金交付要綱に定める（交付の対象外費用）に該</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</si>
  <si>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</si>
  <si>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</si>
  <si>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（４）</t>
    <phoneticPr fontId="5"/>
  </si>
  <si>
    <t>補助対象事業分の「費目」欄は、医療施設等施設整備費補助金交付要綱５の表の「３対象経費」に定める各部門に区分して記入すること。</t>
    <phoneticPr fontId="5"/>
  </si>
  <si>
    <t>（５）</t>
    <phoneticPr fontId="5"/>
  </si>
  <si>
    <t>（４）はさらに、事業の種別により新築、改築、増築、改修等に区分すること。</t>
    <phoneticPr fontId="5"/>
  </si>
  <si>
    <t xml:space="preserve">    </t>
    <phoneticPr fontId="5"/>
  </si>
  <si>
    <t xml:space="preserve"> なお、事業の種別は次による。</t>
    <phoneticPr fontId="5"/>
  </si>
  <si>
    <t>　　新　　築：新たに建物を建築する場合</t>
    <phoneticPr fontId="5"/>
  </si>
  <si>
    <t xml:space="preserve">     </t>
    <phoneticPr fontId="5"/>
  </si>
  <si>
    <t>　　移転新築：現在建物が存在する敷地とは別の敷地に新たに建物を建築し、かつ、現在の建物の機能を移転する場合</t>
    <phoneticPr fontId="5"/>
  </si>
  <si>
    <t xml:space="preserve">   </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</si>
  <si>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</si>
  <si>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</si>
  <si>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　　改　　修：建物の主要構造部分を取りこわさない模様替及び内部改修</t>
    <phoneticPr fontId="5"/>
  </si>
  <si>
    <t>（６）</t>
    <phoneticPr fontId="5"/>
  </si>
  <si>
    <t>補助対象事業分の備考欄の「整備病床数」は、補助対象事業分に含まれる病床数を記入すること。</t>
    <phoneticPr fontId="5"/>
  </si>
  <si>
    <t>（７）</t>
    <phoneticPr fontId="5"/>
  </si>
  <si>
    <t>全体の事業が３か年以上にわたる計画の場合には、「年度別内訳」欄を適宜増やして作成すること。</t>
    <phoneticPr fontId="5"/>
  </si>
  <si>
    <t>なお、単年度事業の場合には、「総事業」欄のみに記入すること。</t>
    <phoneticPr fontId="5"/>
  </si>
  <si>
    <t>様式３－１６</t>
    <rPh sb="0" eb="2">
      <t>ヨウシキ</t>
    </rPh>
    <phoneticPr fontId="5"/>
  </si>
  <si>
    <t>施設整備事業計画書</t>
    <rPh sb="0" eb="2">
      <t>シセツ</t>
    </rPh>
    <rPh sb="2" eb="4">
      <t>セイビ</t>
    </rPh>
    <rPh sb="4" eb="6">
      <t>ジギョウ</t>
    </rPh>
    <rPh sb="6" eb="9">
      <t>ケイカクショ</t>
    </rPh>
    <phoneticPr fontId="5"/>
  </si>
  <si>
    <t>事業区分</t>
    <rPh sb="0" eb="2">
      <t>ジギョウ</t>
    </rPh>
    <rPh sb="2" eb="4">
      <t>クブン</t>
    </rPh>
    <phoneticPr fontId="5"/>
  </si>
  <si>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5"/>
  </si>
  <si>
    <t>団体名（開設者）</t>
    <rPh sb="0" eb="3">
      <t>ダンタイメイ</t>
    </rPh>
    <rPh sb="4" eb="7">
      <t>カイセツシャ</t>
    </rPh>
    <phoneticPr fontId="5"/>
  </si>
  <si>
    <t>施設名</t>
    <rPh sb="0" eb="2">
      <t>シセツ</t>
    </rPh>
    <rPh sb="2" eb="3">
      <t>メイ</t>
    </rPh>
    <phoneticPr fontId="5"/>
  </si>
  <si>
    <t>所在地</t>
    <rPh sb="0" eb="3">
      <t>ショザイチ</t>
    </rPh>
    <phoneticPr fontId="5"/>
  </si>
  <si>
    <t>１．整備事業計画等の概要</t>
    <rPh sb="2" eb="4">
      <t>セイビ</t>
    </rPh>
    <rPh sb="4" eb="6">
      <t>ジギョウ</t>
    </rPh>
    <rPh sb="6" eb="8">
      <t>ケイカク</t>
    </rPh>
    <rPh sb="8" eb="9">
      <t>トウ</t>
    </rPh>
    <rPh sb="10" eb="12">
      <t>ガイヨウ</t>
    </rPh>
    <phoneticPr fontId="5"/>
  </si>
  <si>
    <t>整備事業期間</t>
    <rPh sb="0" eb="2">
      <t>セイビ</t>
    </rPh>
    <rPh sb="2" eb="4">
      <t>ジギョウ</t>
    </rPh>
    <rPh sb="4" eb="6">
      <t>キカン</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</si>
  <si>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</si>
  <si>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</si>
  <si>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着工</t>
    <rPh sb="0" eb="2">
      <t>チャッコウ</t>
    </rPh>
    <phoneticPr fontId="5"/>
  </si>
  <si>
    <t>　　年　月　日</t>
    <phoneticPr fontId="5"/>
  </si>
  <si>
    <t xml:space="preserve"> ～ </t>
    <phoneticPr fontId="5"/>
  </si>
  <si>
    <t>竣工</t>
    <phoneticPr fontId="5"/>
  </si>
  <si>
    <t>事業の種別</t>
    <rPh sb="0" eb="2">
      <t>ジギョウ</t>
    </rPh>
    <rPh sb="3" eb="5">
      <t>シュベツ</t>
    </rPh>
    <phoneticPr fontId="5"/>
  </si>
  <si>
    <t>許可病床数</t>
    <rPh sb="0" eb="2">
      <t>キョカ</t>
    </rPh>
    <rPh sb="2" eb="5">
      <t>ビョウショウスウ</t>
    </rPh>
    <phoneticPr fontId="5"/>
  </si>
  <si>
    <t>一般：</t>
    <rPh sb="0" eb="2">
      <t>イッパン</t>
    </rPh>
    <phoneticPr fontId="5"/>
  </si>
  <si>
    <t>精神：</t>
    <phoneticPr fontId="5"/>
  </si>
  <si>
    <t>結核：</t>
    <phoneticPr fontId="5"/>
  </si>
  <si>
    <t>感染症：</t>
    <phoneticPr fontId="5"/>
  </si>
  <si>
    <t>合計：</t>
    <phoneticPr fontId="5"/>
  </si>
  <si>
    <t>構造の種類
（主たる構造）</t>
    <rPh sb="0" eb="2">
      <t>コウゾウ</t>
    </rPh>
    <rPh sb="3" eb="5">
      <t>シュルイ</t>
    </rPh>
    <phoneticPr fontId="5"/>
  </si>
  <si>
    <t>既設分</t>
    <rPh sb="0" eb="2">
      <t>キセツ</t>
    </rPh>
    <rPh sb="2" eb="3">
      <t>ブン</t>
    </rPh>
    <phoneticPr fontId="5"/>
  </si>
  <si>
    <t>補助対象部門</t>
    <rPh sb="0" eb="2">
      <t>ホジョ</t>
    </rPh>
    <rPh sb="2" eb="4">
      <t>タイショウ</t>
    </rPh>
    <rPh sb="4" eb="6">
      <t>ブモン</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</si>
  <si>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</si>
  <si>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</si>
  <si>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</si>
  <si>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</si>
  <si>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</si>
  <si>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</si>
  <si>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</si>
  <si>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</si>
  <si>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</si>
  <si>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２．整備事業の概要</t>
    <rPh sb="2" eb="4">
      <t>セイビ</t>
    </rPh>
    <rPh sb="4" eb="6">
      <t>ジギョウ</t>
    </rPh>
    <rPh sb="7" eb="9">
      <t>ガイヨウ</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</si>
  <si>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</si>
  <si>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</si>
  <si>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</si>
  <si>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</si>
  <si>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合計</t>
    <rPh sb="0" eb="2">
      <t>ゴウケイ</t>
    </rPh>
    <phoneticPr fontId="5"/>
  </si>
  <si>
    <t>うち浴室
及びトイレ</t>
    <rPh sb="2" eb="4">
      <t>ヨクシツ</t>
    </rPh>
    <rPh sb="5" eb="6">
      <t>オヨ</t>
    </rPh>
    <phoneticPr fontId="5"/>
  </si>
  <si>
    <t>現在（㎡）</t>
    <rPh sb="0" eb="2">
      <t>ゲンザイ</t>
    </rPh>
    <phoneticPr fontId="5"/>
  </si>
  <si>
    <t>整備後（㎡）</t>
    <rPh sb="0" eb="2">
      <t>セイビ</t>
    </rPh>
    <rPh sb="2" eb="3">
      <t>ゴ</t>
    </rPh>
    <phoneticPr fontId="5"/>
  </si>
  <si>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</si>
  <si>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</si>
  <si>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３．整備事業の必要性（具体的に記載）</t>
    <rPh sb="2" eb="4">
      <t>セイビ</t>
    </rPh>
    <rPh sb="4" eb="6">
      <t>ジギョウ</t>
    </rPh>
    <rPh sb="7" eb="10">
      <t>ヒツヨウセイ</t>
    </rPh>
    <rPh sb="11" eb="14">
      <t>グタイテキ</t>
    </rPh>
    <rPh sb="15" eb="17">
      <t>キサイ</t>
    </rPh>
    <phoneticPr fontId="5"/>
  </si>
  <si>
    <t>４．実施要綱への適合状況等</t>
    <rPh sb="2" eb="4">
      <t>ジッシ</t>
    </rPh>
    <rPh sb="4" eb="6">
      <t>ヨウコウ</t>
    </rPh>
    <rPh sb="8" eb="10">
      <t>テキゴウ</t>
    </rPh>
    <rPh sb="10" eb="12">
      <t>ジョウキョウ</t>
    </rPh>
    <rPh sb="12" eb="13">
      <t>トウ</t>
    </rPh>
    <phoneticPr fontId="5"/>
  </si>
  <si>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5"/>
  </si>
  <si>
    <t>（１）協定締結の有無</t>
    <rPh sb="3" eb="5">
      <t>キョウテイ</t>
    </rPh>
    <rPh sb="5" eb="7">
      <t>テイケツ</t>
    </rPh>
    <rPh sb="8" eb="10">
      <t>ウム</t>
    </rPh>
    <phoneticPr fontId="5"/>
  </si>
  <si>
    <t>（２）（１）が無の場合の、協定締結予定時期</t>
    <rPh sb="7" eb="8">
      <t>ム</t>
    </rPh>
    <rPh sb="9" eb="11">
      <t>バアイ</t>
    </rPh>
    <rPh sb="13" eb="15">
      <t>キョウテイ</t>
    </rPh>
    <rPh sb="15" eb="17">
      <t>テイケツ</t>
    </rPh>
    <rPh sb="17" eb="19">
      <t>ヨテイ</t>
    </rPh>
    <rPh sb="19" eb="21">
      <t>ジキ</t>
    </rPh>
    <phoneticPr fontId="5"/>
  </si>
  <si>
    <t>年　月　日</t>
    <rPh sb="0" eb="1">
      <t>ネン</t>
    </rPh>
    <rPh sb="2" eb="3">
      <t>ツキ</t>
    </rPh>
    <rPh sb="4" eb="5">
      <t>ニチ</t>
    </rPh>
    <phoneticPr fontId="5"/>
  </si>
  <si>
    <t>（３）協定の内容</t>
    <rPh sb="3" eb="5">
      <t>キョウテイ</t>
    </rPh>
    <rPh sb="6" eb="8">
      <t>ナイヨウ</t>
    </rPh>
    <phoneticPr fontId="5"/>
  </si>
  <si>
    <t>病床確保</t>
  </si>
  <si>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5"/>
  </si>
  <si>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5"/>
  </si>
  <si>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5"/>
  </si>
  <si>
    <t>個人防護具保管施設１の整備面積</t>
    <rPh sb="0" eb="2">
      <t>コジン</t>
    </rPh>
    <rPh sb="2" eb="4">
      <t>ボウゴ</t>
    </rPh>
    <rPh sb="4" eb="5">
      <t>グ</t>
    </rPh>
    <rPh sb="5" eb="7">
      <t>ホカン</t>
    </rPh>
    <rPh sb="7" eb="9">
      <t>シセツ</t>
    </rPh>
    <rPh sb="11" eb="13">
      <t>セイビ</t>
    </rPh>
    <rPh sb="13" eb="15">
      <t>メンセキ</t>
    </rPh>
    <phoneticPr fontId="5"/>
  </si>
  <si>
    <t>個人防護具保管施設２の整備面積</t>
    <rPh sb="0" eb="2">
      <t>コジン</t>
    </rPh>
    <rPh sb="2" eb="4">
      <t>ボウゴ</t>
    </rPh>
    <rPh sb="4" eb="5">
      <t>グ</t>
    </rPh>
    <rPh sb="5" eb="7">
      <t>ホカン</t>
    </rPh>
    <rPh sb="7" eb="9">
      <t>シセツ</t>
    </rPh>
    <rPh sb="11" eb="13">
      <t>セイビ</t>
    </rPh>
    <rPh sb="13" eb="15">
      <t>メンセキ</t>
    </rPh>
    <phoneticPr fontId="5"/>
  </si>
  <si>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5"/>
  </si>
  <si>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</si>
  <si>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</si>
  <si>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</si>
  <si>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</si>
  <si>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</si>
  <si>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</si>
  <si>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</si>
  <si>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</si>
  <si>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</si>
  <si>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</si>
  <si>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</si>
  <si>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</si>
  <si>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</si>
  <si>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</si>
  <si>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</si>
  <si>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</si>
  <si>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</si>
  <si>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</si>
  <si>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</si>
  <si>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</si>
  <si>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</si>
  <si>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</si>
  <si>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</si>
  <si>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</si>
  <si>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</si>
  <si>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</si>
  <si>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5"/>
  </si>
  <si>
    <t>国庫補助　　　基本額</t>
    <phoneticPr fontId="20"/>
  </si>
  <si>
    <t>国庫補助　　　所要額</t>
    <phoneticPr fontId="5"/>
  </si>
  <si>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</si>
  <si>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</si>
  <si>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</si>
  <si>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</si>
  <si>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</si>
  <si>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</si>
  <si>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床</t>
    <rPh sb="0" eb="1">
      <t>ショウ</t>
    </rPh>
    <phoneticPr fontId="20"/>
  </si>
  <si>
    <t>人</t>
    <rPh sb="0" eb="1">
      <t>ニン</t>
    </rPh>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</si>
  <si>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</si>
  <si>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</si>
  <si>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</si>
  <si>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</si>
  <si>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</si>
  <si>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</si>
  <si>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</si>
  <si>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</si>
  <si>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</si>
  <si>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</si>
  <si>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</si>
  <si>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</si>
  <si>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</si>
  <si>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</si>
  <si>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</si>
  <si>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</si>
  <si>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</si>
  <si>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</si>
  <si>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</si>
  <si>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</si>
  <si>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計画年度</t>
  </si>
  <si>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</si>
  <si>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</si>
  <si>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</si>
  <si>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</si>
  <si>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</si>
  <si>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</si>
  <si>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</si>
  <si>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団　体　名　（　開　設　者　）</t>
  </si>
  <si>
    <t>所　　　　　在　　　　　地</t>
  </si>
  <si>
    <t>１．整備事業計画概要</t>
    <phoneticPr fontId="20"/>
  </si>
  <si>
    <t>整 備 事 業 期 間</t>
  </si>
  <si>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</si>
  <si>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</si>
  <si>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</si>
  <si>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</si>
  <si>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</si>
  <si>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</si>
  <si>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</si>
  <si>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</si>
  <si>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</si>
  <si>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</si>
  <si>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</si>
  <si>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</si>
  <si>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</si>
  <si>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</si>
  <si>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</si>
  <si>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</si>
  <si>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</si>
  <si>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</si>
  <si>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</si>
  <si>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</si>
  <si>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</si>
  <si>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</si>
  <si>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rPh sb="0" eb="1">
      <t>エン</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</si>
  <si>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</si>
  <si>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</si>
  <si>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</si>
  <si>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</si>
  <si>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</si>
  <si>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</si>
  <si>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</si>
  <si>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</si>
  <si>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</si>
  <si>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</si>
  <si>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</si>
  <si>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</si>
  <si>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</si>
  <si>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　　　　</t>
  </si>
  <si>
    <t>１７，５００円/㎡</t>
    <rPh sb="6" eb="7">
      <t>エン</t>
    </rPh>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</si>
  <si>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</si>
  <si>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</si>
  <si>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</si>
  <si>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</si>
  <si>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</si>
  <si>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</si>
  <si>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</si>
  <si>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</si>
  <si>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</si>
  <si>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</si>
  <si>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</si>
  <si>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有</t>
  </si>
  <si>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</si>
  <si>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</si>
  <si>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</si>
  <si>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施工内容</t>
    <rPh sb="0" eb="2">
      <t>セコウ</t>
    </rPh>
    <rPh sb="2" eb="4">
      <t>ナイヨウ</t>
    </rPh>
    <phoneticPr fontId="5"/>
  </si>
  <si>
    <t>構造</t>
    <rPh sb="0" eb="2">
      <t>コウゾウ</t>
    </rPh>
    <phoneticPr fontId="5"/>
  </si>
  <si>
    <t>様式１　補助対象部分</t>
    <rPh sb="0" eb="2">
      <t>ヨウシキ</t>
    </rPh>
    <rPh sb="4" eb="6">
      <t>ホジョ</t>
    </rPh>
    <rPh sb="6" eb="8">
      <t>タイショウ</t>
    </rPh>
    <rPh sb="8" eb="10">
      <t>ブブン</t>
    </rPh>
    <phoneticPr fontId="5"/>
  </si>
  <si>
    <t>(1) へき地診療所施設整備事業</t>
    <phoneticPr fontId="5"/>
  </si>
  <si>
    <t>新築</t>
    <rPh sb="0" eb="2">
      <t>シンチク</t>
    </rPh>
    <phoneticPr fontId="5"/>
  </si>
  <si>
    <t>鉄骨鉄筋コンクリート造</t>
    <rPh sb="0" eb="2">
      <t>テッコツ</t>
    </rPh>
    <rPh sb="2" eb="4">
      <t>テッキン</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</si>
  <si>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</si>
  <si>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</si>
  <si>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</si>
  <si>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</si>
  <si>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</si>
  <si>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</si>
  <si>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</si>
  <si>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</si>
  <si>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</si>
  <si>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</si>
  <si>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</si>
  <si>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南海トラフ地震に係る津波避難対策緊急事業</t>
    <phoneticPr fontId="5"/>
  </si>
  <si>
    <t>院内感染対策施設整備事業</t>
    <phoneticPr fontId="5"/>
  </si>
  <si>
    <t>(2) 過疎地域等特定診療所施設整備事業</t>
    <phoneticPr fontId="5"/>
  </si>
  <si>
    <t>移転新築</t>
    <rPh sb="0" eb="2">
      <t>イテン</t>
    </rPh>
    <rPh sb="2" eb="4">
      <t>シンチク</t>
    </rPh>
    <phoneticPr fontId="5"/>
  </si>
  <si>
    <t>鉄筋コンクリート造</t>
    <rPh sb="0" eb="2">
      <t>テッキン</t>
    </rPh>
    <phoneticPr fontId="5"/>
  </si>
  <si>
    <t>診療所</t>
    <rPh sb="0" eb="3">
      <t>シンリョウジョ</t>
    </rPh>
    <phoneticPr fontId="5"/>
  </si>
  <si>
    <t>指導部門及び住宅部門</t>
    <rPh sb="0" eb="2">
      <t>シドウ</t>
    </rPh>
    <rPh sb="2" eb="4">
      <t>ブモン</t>
    </rPh>
    <rPh sb="4" eb="5">
      <t>オヨ</t>
    </rPh>
    <rPh sb="6" eb="8">
      <t>ジュウタク</t>
    </rPh>
    <rPh sb="8" eb="10">
      <t>ブモン</t>
    </rPh>
    <phoneticPr fontId="5"/>
  </si>
  <si>
    <t>診療部門</t>
    <rPh sb="0" eb="2">
      <t>シンリョウ</t>
    </rPh>
    <rPh sb="2" eb="4">
      <t>ブモン</t>
    </rPh>
    <phoneticPr fontId="5"/>
  </si>
  <si>
    <t>へき地医療拠点病院</t>
    <rPh sb="2" eb="3">
      <t>チ</t>
    </rPh>
    <rPh sb="3" eb="5">
      <t>イリョウ</t>
    </rPh>
    <rPh sb="5" eb="7">
      <t>キョテン</t>
    </rPh>
    <rPh sb="7" eb="9">
      <t>ビョウイン</t>
    </rPh>
    <phoneticPr fontId="5"/>
  </si>
  <si>
    <t>(3) へき地保健指導所施設整備事業</t>
    <phoneticPr fontId="5"/>
  </si>
  <si>
    <t>改築</t>
    <rPh sb="0" eb="2">
      <t>カイチク</t>
    </rPh>
    <phoneticPr fontId="5"/>
  </si>
  <si>
    <t>鉄骨造（鉄筋コンクリート造と同等の強度）</t>
    <rPh sb="0" eb="2">
      <t>テッコツ</t>
    </rPh>
    <rPh sb="4" eb="6">
      <t>テッキン</t>
    </rPh>
    <rPh sb="12" eb="13">
      <t>ヅク</t>
    </rPh>
    <rPh sb="14" eb="16">
      <t>ドウトウ</t>
    </rPh>
    <rPh sb="17" eb="19">
      <t>キョウド</t>
    </rPh>
    <phoneticPr fontId="5"/>
  </si>
  <si>
    <t>医師住宅</t>
    <rPh sb="0" eb="2">
      <t>イシ</t>
    </rPh>
    <rPh sb="2" eb="4">
      <t>ジュウタク</t>
    </rPh>
    <phoneticPr fontId="5"/>
  </si>
  <si>
    <t>指導部門</t>
    <rPh sb="0" eb="2">
      <t>シドウ</t>
    </rPh>
    <rPh sb="2" eb="4">
      <t>ブモン</t>
    </rPh>
    <phoneticPr fontId="5"/>
  </si>
  <si>
    <t>宿泊施設</t>
    <rPh sb="0" eb="2">
      <t>シュクハク</t>
    </rPh>
    <rPh sb="2" eb="4">
      <t>シセツ</t>
    </rPh>
    <phoneticPr fontId="5"/>
  </si>
  <si>
    <t>へき地診療所</t>
    <rPh sb="2" eb="3">
      <t>チ</t>
    </rPh>
    <rPh sb="3" eb="6">
      <t>シンリョウジョ</t>
    </rPh>
    <phoneticPr fontId="5"/>
  </si>
  <si>
    <t>(4) 研修医のための研修施設整備事業</t>
    <phoneticPr fontId="5"/>
  </si>
  <si>
    <t>増築</t>
    <rPh sb="0" eb="2">
      <t>ゾウチク</t>
    </rPh>
    <phoneticPr fontId="5"/>
  </si>
  <si>
    <t>鉄骨造（ブロック造と同等の強度）</t>
    <rPh sb="0" eb="2">
      <t>テッコツ</t>
    </rPh>
    <rPh sb="8" eb="9">
      <t>ツク</t>
    </rPh>
    <rPh sb="10" eb="12">
      <t>ドウトウ</t>
    </rPh>
    <rPh sb="13" eb="15">
      <t>キョウド</t>
    </rPh>
    <phoneticPr fontId="5"/>
  </si>
  <si>
    <t>歯科医師住宅</t>
    <rPh sb="0" eb="4">
      <t>シカイシ</t>
    </rPh>
    <rPh sb="4" eb="6">
      <t>ジュウタク</t>
    </rPh>
    <phoneticPr fontId="5"/>
  </si>
  <si>
    <t>住宅部門</t>
    <rPh sb="0" eb="2">
      <t>ジュウタク</t>
    </rPh>
    <rPh sb="2" eb="4">
      <t>ブモン</t>
    </rPh>
    <phoneticPr fontId="5"/>
  </si>
  <si>
    <t>(5) 臨床研修病院施設整備事業</t>
    <phoneticPr fontId="5"/>
  </si>
  <si>
    <t>改修</t>
    <rPh sb="0" eb="2">
      <t>カイシュウ</t>
    </rPh>
    <phoneticPr fontId="5"/>
  </si>
  <si>
    <t>ブロック造</t>
    <rPh sb="4" eb="5">
      <t>ヅク</t>
    </rPh>
    <phoneticPr fontId="5"/>
  </si>
  <si>
    <t>看護師住宅</t>
    <rPh sb="0" eb="3">
      <t>カンゴシ</t>
    </rPh>
    <rPh sb="3" eb="5">
      <t>ジュウタク</t>
    </rPh>
    <phoneticPr fontId="5"/>
  </si>
  <si>
    <t>(6) へき地医療拠点病院施設整備事業</t>
    <phoneticPr fontId="5"/>
  </si>
  <si>
    <t>木造</t>
    <rPh sb="0" eb="2">
      <t>モクゾウ</t>
    </rPh>
    <phoneticPr fontId="5"/>
  </si>
  <si>
    <t>ヘリポート</t>
    <phoneticPr fontId="5"/>
  </si>
  <si>
    <t>(7) 医師臨床研修病院研修医環境整備事業</t>
    <phoneticPr fontId="5"/>
  </si>
  <si>
    <t>プレハブ造</t>
    <rPh sb="4" eb="5">
      <t>ツク</t>
    </rPh>
    <phoneticPr fontId="5"/>
  </si>
  <si>
    <t>(8) 離島等患者宿泊施設施設整備事業</t>
    <phoneticPr fontId="5"/>
  </si>
  <si>
    <t>その他</t>
    <rPh sb="2" eb="3">
      <t>タ</t>
    </rPh>
    <phoneticPr fontId="5"/>
  </si>
  <si>
    <t>(9) 産科医療機関施設整備事業</t>
    <phoneticPr fontId="5"/>
  </si>
  <si>
    <t>有</t>
    <rPh sb="0" eb="1">
      <t>アリ</t>
    </rPh>
    <phoneticPr fontId="5"/>
  </si>
  <si>
    <t>(10) 分娩取扱施設施設整備事業</t>
    <phoneticPr fontId="5"/>
  </si>
  <si>
    <t>無</t>
    <rPh sb="0" eb="1">
      <t>ナ</t>
    </rPh>
    <phoneticPr fontId="5"/>
  </si>
  <si>
    <t>(11) 死亡時画像診断システム施設整備事業</t>
    <phoneticPr fontId="5"/>
  </si>
  <si>
    <t>(12) 有床診療所等スプリンクラー等施設整備事業</t>
    <phoneticPr fontId="5"/>
  </si>
  <si>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5"/>
  </si>
  <si>
    <t>(14)院内感染対策施設整備事業</t>
    <phoneticPr fontId="5"/>
  </si>
  <si>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5"/>
  </si>
  <si>
    <t>特定地域振興法の指定状況</t>
    <rPh sb="0" eb="2">
      <t>トクテイ</t>
    </rPh>
    <rPh sb="2" eb="4">
      <t>チイキ</t>
    </rPh>
    <rPh sb="4" eb="7">
      <t>シンコウホウ</t>
    </rPh>
    <rPh sb="8" eb="10">
      <t>シテイ</t>
    </rPh>
    <rPh sb="10" eb="12">
      <t>ジョウキョウ</t>
    </rPh>
    <phoneticPr fontId="5"/>
  </si>
  <si>
    <t>設置主体</t>
    <rPh sb="0" eb="2">
      <t>セッチ</t>
    </rPh>
    <rPh sb="2" eb="4">
      <t>シュタイ</t>
    </rPh>
    <phoneticPr fontId="5"/>
  </si>
  <si>
    <t>様式１　計算式</t>
    <rPh sb="0" eb="2">
      <t>ヨウシキ</t>
    </rPh>
    <rPh sb="4" eb="6">
      <t>ケイサン</t>
    </rPh>
    <rPh sb="6" eb="7">
      <t>シキ</t>
    </rPh>
    <phoneticPr fontId="5"/>
  </si>
  <si>
    <t>(1) 離島振興法 第10条第1項第1号の指定地域</t>
    <rPh sb="4" eb="6">
      <t>リトウ</t>
    </rPh>
    <rPh sb="6" eb="9">
      <t>シンコウホウ</t>
    </rPh>
    <rPh sb="17" eb="18">
      <t>ダイ</t>
    </rPh>
    <rPh sb="19" eb="20">
      <t>ゴウ</t>
    </rPh>
    <phoneticPr fontId="5"/>
  </si>
  <si>
    <t>「離島」</t>
    <rPh sb="1" eb="3">
      <t>リトウ</t>
    </rPh>
    <phoneticPr fontId="5"/>
  </si>
  <si>
    <t>01 独立行政法人</t>
    <rPh sb="3" eb="5">
      <t>ドクリツ</t>
    </rPh>
    <rPh sb="5" eb="7">
      <t>ギョウセイ</t>
    </rPh>
    <rPh sb="7" eb="9">
      <t>ホウジン</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</si>
  <si>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</si>
  <si>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</si>
  <si>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</si>
  <si>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</si>
  <si>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</si>
  <si>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</si>
  <si>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「奄美」</t>
    <rPh sb="1" eb="3">
      <t>アマミ</t>
    </rPh>
    <phoneticPr fontId="5"/>
  </si>
  <si>
    <t>02 国立大学法人</t>
    <rPh sb="3" eb="5">
      <t>コクリツ</t>
    </rPh>
    <rPh sb="5" eb="7">
      <t>ダイガク</t>
    </rPh>
    <rPh sb="7" eb="9">
      <t>ホウジン</t>
    </rPh>
    <phoneticPr fontId="5"/>
  </si>
  <si>
    <t>へき地診療所施設整備事業</t>
  </si>
  <si>
    <t>b</t>
  </si>
  <si>
    <t>A</t>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</si>
  <si>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</si>
  <si>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「小笠原」</t>
    <rPh sb="1" eb="4">
      <t>オガサワラ</t>
    </rPh>
    <phoneticPr fontId="5"/>
  </si>
  <si>
    <t>03 国立研究開発法人</t>
    <rPh sb="3" eb="5">
      <t>コクリツ</t>
    </rPh>
    <rPh sb="5" eb="7">
      <t>ケンキュウ</t>
    </rPh>
    <rPh sb="7" eb="9">
      <t>カイハツ</t>
    </rPh>
    <rPh sb="9" eb="11">
      <t>ホウジン</t>
    </rPh>
    <phoneticPr fontId="5"/>
  </si>
  <si>
    <t>過疎地域等特定診療所施設整備事業</t>
  </si>
  <si>
    <t>A</t>
  </si>
  <si>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</si>
  <si>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</si>
  <si>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04 都道府県</t>
    <rPh sb="3" eb="7">
      <t>トドウフケン</t>
    </rPh>
    <phoneticPr fontId="5"/>
  </si>
  <si>
    <t>へき地保健指導所施設整備事業</t>
  </si>
  <si>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5"/>
  </si>
  <si>
    <t>「過疎」</t>
    <rPh sb="1" eb="3">
      <t>カソ</t>
    </rPh>
    <phoneticPr fontId="5"/>
  </si>
  <si>
    <t>05 市町村</t>
    <rPh sb="3" eb="6">
      <t>シチョウソン</t>
    </rPh>
    <phoneticPr fontId="5"/>
  </si>
  <si>
    <t>研修医のための研修施設整備事業</t>
  </si>
  <si>
    <t>c</t>
    <phoneticPr fontId="5"/>
  </si>
  <si>
    <t>-</t>
    <phoneticPr fontId="5"/>
  </si>
  <si>
    <t>(6) 豪雪地帯対策特別措置法 第2条第1項の指定地域</t>
    <rPh sb="4" eb="6">
      <t>ゴウセツ</t>
    </rPh>
    <rPh sb="6" eb="8">
      <t>チタイ</t>
    </rPh>
    <rPh sb="8" eb="10">
      <t>タイサク</t>
    </rPh>
    <rPh sb="10" eb="12">
      <t>トクベツ</t>
    </rPh>
    <rPh sb="12" eb="15">
      <t>ソチホウ</t>
    </rPh>
    <phoneticPr fontId="5"/>
  </si>
  <si>
    <t>「豪雪」</t>
    <rPh sb="1" eb="3">
      <t>ゴウセツ</t>
    </rPh>
    <phoneticPr fontId="5"/>
  </si>
  <si>
    <t>06 地方独立行政法人</t>
    <rPh sb="3" eb="5">
      <t>チホウ</t>
    </rPh>
    <rPh sb="5" eb="7">
      <t>ドクリツ</t>
    </rPh>
    <rPh sb="7" eb="9">
      <t>ギョウセイ</t>
    </rPh>
    <rPh sb="9" eb="11">
      <t>ホウジン</t>
    </rPh>
    <phoneticPr fontId="5"/>
  </si>
  <si>
    <t>臨床研修病院施設整備事業</t>
  </si>
  <si>
    <t>(7) 豪雪地帯対策特別措置法 第2条第2項の指定地域</t>
    <rPh sb="4" eb="6">
      <t>ゴウセツ</t>
    </rPh>
    <rPh sb="6" eb="8">
      <t>チタイ</t>
    </rPh>
    <rPh sb="8" eb="10">
      <t>タイサク</t>
    </rPh>
    <rPh sb="10" eb="12">
      <t>トクベツ</t>
    </rPh>
    <rPh sb="12" eb="15">
      <t>ソチホウ</t>
    </rPh>
    <phoneticPr fontId="5"/>
  </si>
  <si>
    <t>「特豪」</t>
    <rPh sb="1" eb="2">
      <t>トク</t>
    </rPh>
    <rPh sb="2" eb="3">
      <t>ゴウ</t>
    </rPh>
    <phoneticPr fontId="5"/>
  </si>
  <si>
    <t>07 日本赤十字社</t>
    <rPh sb="3" eb="5">
      <t>ニホン</t>
    </rPh>
    <rPh sb="5" eb="9">
      <t>セキジュウジシャ</t>
    </rPh>
    <phoneticPr fontId="5"/>
  </si>
  <si>
    <t>へき地医療拠点病院施設整備事業</t>
  </si>
  <si>
    <t>a</t>
    <phoneticPr fontId="5"/>
  </si>
  <si>
    <t>(8) 山村振興法 第7条第1項の指定地域</t>
    <rPh sb="4" eb="6">
      <t>サンソン</t>
    </rPh>
    <rPh sb="6" eb="9">
      <t>シンコウホウ</t>
    </rPh>
    <phoneticPr fontId="5"/>
  </si>
  <si>
    <t>「山村」</t>
    <rPh sb="1" eb="3">
      <t>サンソン</t>
    </rPh>
    <phoneticPr fontId="5"/>
  </si>
  <si>
    <t>08 済生会</t>
    <rPh sb="3" eb="6">
      <t>サイセイカイ</t>
    </rPh>
    <phoneticPr fontId="5"/>
  </si>
  <si>
    <t>医師臨床研修病院研修医環境整備事業</t>
  </si>
  <si>
    <t>b</t>
    <phoneticPr fontId="5"/>
  </si>
  <si>
    <t>(9) 半島振興法 第2条第1項の指定地域</t>
    <rPh sb="4" eb="6">
      <t>ハントウ</t>
    </rPh>
    <rPh sb="6" eb="9">
      <t>シンコウホウ</t>
    </rPh>
    <phoneticPr fontId="5"/>
  </si>
  <si>
    <t>「半島」</t>
    <rPh sb="1" eb="3">
      <t>ハントウ</t>
    </rPh>
    <phoneticPr fontId="5"/>
  </si>
  <si>
    <t>09 北海道社会事業協会</t>
    <rPh sb="3" eb="6">
      <t>ホッカイドウ</t>
    </rPh>
    <rPh sb="6" eb="8">
      <t>シャカイ</t>
    </rPh>
    <rPh sb="8" eb="10">
      <t>ジギョウ</t>
    </rPh>
    <rPh sb="10" eb="12">
      <t>キョウカイ</t>
    </rPh>
    <phoneticPr fontId="5"/>
  </si>
  <si>
    <t>離島等患者宿泊施設施設整備事業</t>
  </si>
  <si>
    <t>(10) 該当なし</t>
    <rPh sb="5" eb="7">
      <t>ガイトウ</t>
    </rPh>
    <phoneticPr fontId="5"/>
  </si>
  <si>
    <t>10 厚生連</t>
    <rPh sb="3" eb="6">
      <t>コウセイレン</t>
    </rPh>
    <phoneticPr fontId="5"/>
  </si>
  <si>
    <t>産科医療機関施設整備事業</t>
  </si>
  <si>
    <t>11 国民健康保険団体連合会</t>
    <rPh sb="3" eb="5">
      <t>コクミン</t>
    </rPh>
    <rPh sb="5" eb="7">
      <t>ケンコウ</t>
    </rPh>
    <rPh sb="7" eb="9">
      <t>ホケン</t>
    </rPh>
    <rPh sb="9" eb="11">
      <t>ダンタイ</t>
    </rPh>
    <rPh sb="11" eb="14">
      <t>レンゴウカイ</t>
    </rPh>
    <phoneticPr fontId="5"/>
  </si>
  <si>
    <t>分娩取扱施設施設整備事業</t>
  </si>
  <si>
    <t>12 健康保険組合及びその連合会</t>
    <rPh sb="3" eb="5">
      <t>ケンコウ</t>
    </rPh>
    <rPh sb="5" eb="7">
      <t>ホケン</t>
    </rPh>
    <rPh sb="7" eb="9">
      <t>クミアイ</t>
    </rPh>
    <rPh sb="9" eb="10">
      <t>オヨ</t>
    </rPh>
    <rPh sb="13" eb="16">
      <t>レンゴウカイ</t>
    </rPh>
    <phoneticPr fontId="5"/>
  </si>
  <si>
    <t>死亡時画像診断システム施設整備事業</t>
  </si>
  <si>
    <t>13 共済組合及びその連合会</t>
    <rPh sb="3" eb="5">
      <t>キョウサイ</t>
    </rPh>
    <rPh sb="5" eb="7">
      <t>クミアイ</t>
    </rPh>
    <rPh sb="7" eb="8">
      <t>オヨ</t>
    </rPh>
    <rPh sb="11" eb="14">
      <t>レンゴウカイ</t>
    </rPh>
    <phoneticPr fontId="5"/>
  </si>
  <si>
    <t>有床診療所等スプリンクラー等施設整備事業</t>
  </si>
  <si>
    <t>B</t>
    <phoneticPr fontId="5"/>
  </si>
  <si>
    <t>14 国民健康保険組合</t>
    <rPh sb="3" eb="5">
      <t>コクミン</t>
    </rPh>
    <rPh sb="5" eb="7">
      <t>ケンコウ</t>
    </rPh>
    <rPh sb="7" eb="9">
      <t>ホケン</t>
    </rPh>
    <rPh sb="9" eb="11">
      <t>クミアイ</t>
    </rPh>
    <phoneticPr fontId="5"/>
  </si>
  <si>
    <t>南海トラフ日本海溝・千島海溝周辺海溝型地震に係る津波避難対策緊急事業</t>
    <phoneticPr fontId="5"/>
  </si>
  <si>
    <t>15 公益法人</t>
    <rPh sb="3" eb="5">
      <t>コウエキ</t>
    </rPh>
    <rPh sb="5" eb="7">
      <t>ホウジン</t>
    </rPh>
    <phoneticPr fontId="5"/>
  </si>
  <si>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5"/>
  </si>
  <si>
    <t>16 医療法人</t>
    <rPh sb="3" eb="5">
      <t>イリョウ</t>
    </rPh>
    <rPh sb="5" eb="7">
      <t>ホウジン</t>
    </rPh>
    <phoneticPr fontId="5"/>
  </si>
  <si>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5"/>
  </si>
  <si>
    <t>17 私立学校法人</t>
    <rPh sb="3" eb="5">
      <t>シリツ</t>
    </rPh>
    <rPh sb="5" eb="7">
      <t>ガッコウ</t>
    </rPh>
    <rPh sb="7" eb="9">
      <t>ホウジン</t>
    </rPh>
    <phoneticPr fontId="5"/>
  </si>
  <si>
    <t>院内感染対策施設整備事業</t>
  </si>
  <si>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</si>
  <si>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</si>
  <si>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</si>
  <si>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</si>
  <si>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</si>
  <si>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所在する地域</t>
    <rPh sb="0" eb="2">
      <t>ショザイ</t>
    </rPh>
    <rPh sb="4" eb="6">
      <t>チイキ</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</si>
  <si>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</si>
  <si>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</si>
  <si>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</si>
  <si>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</si>
  <si>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</si>
  <si>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</si>
  <si>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</si>
  <si>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</si>
  <si>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</si>
  <si>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</si>
  <si>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</si>
  <si>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</si>
  <si>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</si>
  <si>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t>無</t>
  </si>
  <si>
    <t>自宅療養者等医療</t>
  </si>
  <si>
    <t>医療措置協定による個人防護具備蓄を目的とする保管スペースの確保に必要であるため。</t>
    <rPh sb="0" eb="4">
      <t>イリョウソチ</t>
    </rPh>
    <rPh sb="4" eb="6">
      <t>キョウテイ</t>
    </rPh>
    <rPh sb="9" eb="11">
      <t>コジン</t>
    </rPh>
    <rPh sb="11" eb="13">
      <t>ボウゴ</t>
    </rPh>
    <rPh sb="13" eb="14">
      <t>グ</t>
    </rPh>
    <rPh sb="14" eb="16">
      <t>ビチク</t>
    </rPh>
    <rPh sb="17" eb="19">
      <t>モクテキ</t>
    </rPh>
    <rPh sb="22" eb="24">
      <t>ホカン</t>
    </rPh>
    <rPh sb="29" eb="31">
      <t>カクホ</t>
    </rPh>
    <rPh sb="32" eb="34">
      <t>ヒツヨウ</t>
    </rPh>
    <phoneticPr fontId="5"/>
  </si>
  <si>
    <t>外来</t>
    <rPh sb="0" eb="2">
      <t>ガイライ</t>
    </rPh>
    <phoneticPr fontId="5"/>
  </si>
  <si>
    <t>医療措置協定による個人防護具備蓄を目的とする保管スペースの確保が必要であるため。</t>
    <rPh sb="0" eb="4">
      <t>イリョウソチ</t>
    </rPh>
    <rPh sb="4" eb="6">
      <t>キョウテイ</t>
    </rPh>
    <rPh sb="9" eb="11">
      <t>コジン</t>
    </rPh>
    <rPh sb="11" eb="13">
      <t>ボウゴ</t>
    </rPh>
    <rPh sb="13" eb="14">
      <t>グ</t>
    </rPh>
    <rPh sb="14" eb="16">
      <t>ビチク</t>
    </rPh>
    <rPh sb="17" eb="19">
      <t>モクテキ</t>
    </rPh>
    <rPh sb="22" eb="24">
      <t>ホカン</t>
    </rPh>
    <rPh sb="29" eb="31">
      <t>カクホ</t>
    </rPh>
    <rPh sb="32" eb="34">
      <t>ヒツヨウ</t>
    </rPh>
    <phoneticPr fontId="5"/>
  </si>
  <si>
    <t xml:space="preserve">   令和６年 度</t>
    <rPh sb="3" eb="5">
      <t>レイワ</t>
    </rPh>
    <phoneticPr fontId="5"/>
  </si>
  <si>
    <t>Ａ－Ｂ＝Ｃ</t>
    <phoneticPr fontId="5"/>
  </si>
  <si>
    <t>面積</t>
    <rPh sb="0" eb="2">
      <t>メンセキ</t>
    </rPh>
    <phoneticPr fontId="5"/>
  </si>
  <si>
    <t>【薬局・訪問看護事業所】</t>
    <rPh sb="1" eb="3">
      <t>ヤッキョク</t>
    </rPh>
    <rPh sb="4" eb="6">
      <t>ホウモン</t>
    </rPh>
    <rPh sb="6" eb="8">
      <t>カンゴ</t>
    </rPh>
    <rPh sb="8" eb="11">
      <t>ジギョウショ</t>
    </rPh>
    <phoneticPr fontId="5"/>
  </si>
  <si>
    <t>【個人防護具保管庫の設置等】</t>
    <rPh sb="1" eb="3">
      <t>コジン</t>
    </rPh>
    <rPh sb="3" eb="5">
      <t>ボウゴ</t>
    </rPh>
    <rPh sb="5" eb="6">
      <t>グ</t>
    </rPh>
    <rPh sb="6" eb="9">
      <t>ホカンコ</t>
    </rPh>
    <rPh sb="10" eb="12">
      <t>セッチ</t>
    </rPh>
    <rPh sb="12" eb="13">
      <t>トウ</t>
    </rPh>
    <phoneticPr fontId="5"/>
  </si>
  <si>
    <t>設計事務費</t>
    <rPh sb="0" eb="2">
      <t>セッケイ</t>
    </rPh>
    <rPh sb="2" eb="5">
      <t>ジムヒ</t>
    </rPh>
    <phoneticPr fontId="5"/>
  </si>
  <si>
    <t>内装費</t>
    <rPh sb="0" eb="2">
      <t>ナイソウ</t>
    </rPh>
    <rPh sb="2" eb="3">
      <t>ヒ</t>
    </rPh>
    <phoneticPr fontId="5"/>
  </si>
  <si>
    <t>土地取得費</t>
    <rPh sb="0" eb="2">
      <t>トチ</t>
    </rPh>
    <rPh sb="2" eb="4">
      <t>シュトク</t>
    </rPh>
    <rPh sb="4" eb="5">
      <t>ヒ</t>
    </rPh>
    <phoneticPr fontId="5"/>
  </si>
  <si>
    <t>配線工事</t>
    <rPh sb="0" eb="2">
      <t>ハイセン</t>
    </rPh>
    <rPh sb="2" eb="4">
      <t>コウジ</t>
    </rPh>
    <phoneticPr fontId="5"/>
  </si>
  <si>
    <t xml:space="preserve">       </t>
    <phoneticPr fontId="5"/>
  </si>
  <si>
    <t>&lt;建築工事&gt;</t>
  </si>
  <si>
    <t>　（新築）</t>
  </si>
  <si>
    <t>群馬太郎薬局／ステーション</t>
    <rPh sb="0" eb="2">
      <t>グンマ</t>
    </rPh>
    <rPh sb="2" eb="4">
      <t>タロウ</t>
    </rPh>
    <rPh sb="4" eb="6">
      <t>ヤッキョク</t>
    </rPh>
    <phoneticPr fontId="5"/>
  </si>
  <si>
    <t>株式会社群馬太郎</t>
    <rPh sb="0" eb="4">
      <t>カブシキガイシャ</t>
    </rPh>
    <rPh sb="4" eb="6">
      <t>グンマ</t>
    </rPh>
    <rPh sb="6" eb="8">
      <t>タロウ</t>
    </rPh>
    <phoneticPr fontId="5"/>
  </si>
  <si>
    <t>群馬太郎薬局</t>
    <rPh sb="0" eb="2">
      <t>グンマ</t>
    </rPh>
    <rPh sb="2" eb="4">
      <t>タロウ</t>
    </rPh>
    <rPh sb="4" eb="6">
      <t>ヤッキョク</t>
    </rPh>
    <phoneticPr fontId="5"/>
  </si>
  <si>
    <t>前橋市大手町１－１－１</t>
    <rPh sb="0" eb="3">
      <t>マエバシシ</t>
    </rPh>
    <rPh sb="3" eb="6">
      <t>オオテマチ</t>
    </rPh>
    <phoneticPr fontId="5"/>
  </si>
  <si>
    <r>
      <t>　</t>
    </r>
    <r>
      <rPr>
        <sz val="10"/>
        <color rgb="FFFF0000"/>
        <rFont val="ＭＳ Ｐゴシック"/>
        <family val="3"/>
        <charset val="128"/>
      </rPr>
      <t>　6</t>
    </r>
    <r>
      <rPr>
        <sz val="10"/>
        <rFont val="ＭＳ Ｐゴシック"/>
        <family val="3"/>
        <charset val="128"/>
      </rPr>
      <t>年</t>
    </r>
    <r>
      <rPr>
        <sz val="10"/>
        <color rgb="FFFF0000"/>
        <rFont val="ＭＳ Ｐゴシック"/>
        <family val="3"/>
        <charset val="128"/>
      </rPr>
      <t>　9</t>
    </r>
    <r>
      <rPr>
        <sz val="10"/>
        <rFont val="ＭＳ Ｐゴシック"/>
        <family val="3"/>
        <charset val="128"/>
      </rPr>
      <t>月</t>
    </r>
    <r>
      <rPr>
        <sz val="10"/>
        <color rgb="FFFF0000"/>
        <rFont val="ＭＳ Ｐゴシック"/>
        <family val="3"/>
        <charset val="128"/>
      </rPr>
      <t>　1</t>
    </r>
    <r>
      <rPr>
        <sz val="10"/>
        <rFont val="ＭＳ Ｐゴシック"/>
        <family val="3"/>
        <charset val="128"/>
      </rPr>
      <t>日</t>
    </r>
    <phoneticPr fontId="5"/>
  </si>
  <si>
    <r>
      <t>　</t>
    </r>
    <r>
      <rPr>
        <sz val="10"/>
        <color rgb="FFFF0000"/>
        <rFont val="ＭＳ Ｐゴシック"/>
        <family val="3"/>
        <charset val="128"/>
      </rPr>
      <t>　6</t>
    </r>
    <r>
      <rPr>
        <sz val="10"/>
        <rFont val="ＭＳ Ｐゴシック"/>
        <family val="3"/>
        <charset val="128"/>
      </rPr>
      <t>年　</t>
    </r>
    <r>
      <rPr>
        <sz val="10"/>
        <color rgb="FFFF0000"/>
        <rFont val="ＭＳ Ｐゴシック"/>
        <family val="3"/>
        <charset val="128"/>
      </rPr>
      <t>10</t>
    </r>
    <r>
      <rPr>
        <sz val="10"/>
        <rFont val="ＭＳ Ｐゴシック"/>
        <family val="3"/>
        <charset val="128"/>
      </rPr>
      <t>月　</t>
    </r>
    <r>
      <rPr>
        <sz val="10"/>
        <color rgb="FFFF0000"/>
        <rFont val="ＭＳ Ｐゴシック"/>
        <family val="3"/>
        <charset val="128"/>
      </rPr>
      <t>18</t>
    </r>
    <r>
      <rPr>
        <sz val="10"/>
        <rFont val="ＭＳ Ｐゴシック"/>
        <family val="3"/>
        <charset val="128"/>
      </rPr>
      <t>日</t>
    </r>
    <phoneticPr fontId="5"/>
  </si>
  <si>
    <r>
      <rPr>
        <sz val="10"/>
        <color rgb="FFFF0000"/>
        <rFont val="ＭＳ Ｐゴシック"/>
        <family val="3"/>
        <charset val="128"/>
      </rPr>
      <t>　　6</t>
    </r>
    <r>
      <rPr>
        <sz val="10"/>
        <rFont val="ＭＳ Ｐゴシック"/>
        <family val="3"/>
        <charset val="128"/>
      </rPr>
      <t>年</t>
    </r>
    <r>
      <rPr>
        <sz val="10"/>
        <color rgb="FFFF0000"/>
        <rFont val="ＭＳ Ｐゴシック"/>
        <family val="3"/>
        <charset val="128"/>
      </rPr>
      <t>　9</t>
    </r>
    <r>
      <rPr>
        <sz val="10"/>
        <rFont val="ＭＳ Ｐゴシック"/>
        <family val="3"/>
        <charset val="128"/>
      </rPr>
      <t>月　</t>
    </r>
    <r>
      <rPr>
        <sz val="10"/>
        <color rgb="FFFF0000"/>
        <rFont val="ＭＳ Ｐゴシック"/>
        <family val="3"/>
        <charset val="128"/>
      </rPr>
      <t>1</t>
    </r>
    <r>
      <rPr>
        <sz val="10"/>
        <rFont val="ＭＳ Ｐゴシック"/>
        <family val="3"/>
        <charset val="128"/>
      </rPr>
      <t>日</t>
    </r>
    <phoneticPr fontId="5"/>
  </si>
  <si>
    <r>
      <rPr>
        <sz val="10"/>
        <color rgb="FFFF0000"/>
        <rFont val="ＭＳ Ｐゴシック"/>
        <family val="3"/>
        <charset val="128"/>
      </rPr>
      <t>　6</t>
    </r>
    <r>
      <rPr>
        <sz val="10"/>
        <rFont val="ＭＳ Ｐゴシック"/>
        <family val="3"/>
        <charset val="128"/>
      </rPr>
      <t>年</t>
    </r>
    <r>
      <rPr>
        <sz val="10"/>
        <color rgb="FFFF0000"/>
        <rFont val="ＭＳ Ｐゴシック"/>
        <family val="3"/>
        <charset val="128"/>
      </rPr>
      <t>　10</t>
    </r>
    <r>
      <rPr>
        <sz val="10"/>
        <rFont val="ＭＳ Ｐゴシック"/>
        <family val="3"/>
        <charset val="128"/>
      </rPr>
      <t>月　</t>
    </r>
    <r>
      <rPr>
        <sz val="10"/>
        <color rgb="FFFF0000"/>
        <rFont val="ＭＳ Ｐゴシック"/>
        <family val="3"/>
        <charset val="128"/>
      </rPr>
      <t>18</t>
    </r>
    <r>
      <rPr>
        <sz val="10"/>
        <rFont val="ＭＳ Ｐゴシック"/>
        <family val="3"/>
        <charset val="128"/>
      </rPr>
      <t>日</t>
    </r>
    <phoneticPr fontId="5"/>
  </si>
  <si>
    <t>新築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</si>
</sst>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411]ggge&quot;年&quot;m&quot;月&quot;d&quot;日&quot;;@"/>
    <numFmt numFmtId="191" formatCode="#,##0.00_ ;[Red]\-#,##0.00\ "/>
    <numFmt numFmtId="192" formatCode="0.00_ ;[Red]\-0.00\ "/>
  </numFmts>
  <fonts count="63">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4"/>
      <name val="ＭＳ 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8"/>
      <name val="ＭＳ ゴシック"/>
      <family val="3"/>
      <charset val="128"/>
    </font>
    <font>
      <sz val="11"/>
      <color theme="1"/>
      <name val="ＭＳ Ｐゴシック"/>
      <family val="3"/>
      <charset val="128"/>
    </font>
    <font>
      <sz val="18"/>
      <name val="ＭＳ ゴシック"/>
      <family val="3"/>
      <charset val="128"/>
    </font>
    <font>
      <b/>
      <sz val="18"/>
      <name val="ＭＳ ゴシック"/>
      <family val="3"/>
      <charset val="128"/>
    </font>
    <font>
      <b/>
      <sz val="9"/>
      <color indexed="81"/>
      <name val="MS P ゴシック"/>
      <family val="3"/>
      <charset val="128"/>
    </font>
    <font>
      <sz val="9"/>
      <color rgb="FF000000"/>
      <name val="ＭＳ Ｐゴシック"/>
      <family val="3"/>
      <charset val="128"/>
      <scheme val="minor"/>
    </font>
    <font>
      <sz val="10"/>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s>
  <borders count="1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7">
    <xf numFmtId="0" fontId="0" fillId="0" borderId="0"/>
    <xf numFmtId="38" fontId="2" fillId="0" borderId="0" applyFont="0" applyFill="0" applyBorder="0" applyAlignment="0" applyProtection="0"/>
    <xf numFmtId="0" fontId="10" fillId="0" borderId="0">
      <alignment vertical="center"/>
    </xf>
    <xf numFmtId="0" fontId="1" fillId="0" borderId="0">
      <alignment vertical="center"/>
    </xf>
    <xf numFmtId="0" fontId="18" fillId="0" borderId="0"/>
    <xf numFmtId="38" fontId="18" fillId="0" borderId="0" applyFont="0" applyFill="0" applyBorder="0" applyAlignment="0" applyProtection="0"/>
    <xf numFmtId="38" fontId="2" fillId="0" borderId="0" applyFont="0" applyFill="0" applyBorder="0" applyAlignment="0" applyProtection="0"/>
  </cellStyleXfs>
  <cellXfs count="872">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Border="1" applyAlignment="1">
      <alignment vertical="center"/>
    </xf>
    <xf numFmtId="38" fontId="3" fillId="0" borderId="0" xfId="1" applyFont="1" applyFill="1" applyBorder="1"/>
    <xf numFmtId="0" fontId="3" fillId="0" borderId="5" xfId="0" applyFont="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Border="1" applyAlignment="1">
      <alignment horizontal="left" vertical="center" wrapText="1"/>
    </xf>
    <xf numFmtId="57" fontId="3" fillId="0" borderId="9" xfId="0" applyNumberFormat="1" applyFont="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Border="1" applyAlignment="1">
      <alignment horizontal="right" vertical="center"/>
    </xf>
    <xf numFmtId="0" fontId="7" fillId="0" borderId="8" xfId="0" applyFont="1" applyBorder="1" applyAlignment="1">
      <alignment horizontal="center" vertical="center"/>
    </xf>
    <xf numFmtId="177" fontId="3" fillId="0" borderId="13" xfId="1" applyNumberFormat="1" applyFont="1" applyFill="1" applyBorder="1" applyAlignment="1">
      <alignment vertical="center" wrapText="1"/>
    </xf>
    <xf numFmtId="0" fontId="10" fillId="0" borderId="0" xfId="2">
      <alignment vertical="center"/>
    </xf>
    <xf numFmtId="0" fontId="10" fillId="2" borderId="0" xfId="2" applyFill="1">
      <alignment vertical="center"/>
    </xf>
    <xf numFmtId="0" fontId="11" fillId="0" borderId="0" xfId="0" applyFont="1" applyAlignment="1">
      <alignment vertical="center"/>
    </xf>
    <xf numFmtId="0" fontId="12" fillId="0" borderId="0" xfId="0" applyFont="1"/>
    <xf numFmtId="0" fontId="14" fillId="0" borderId="0" xfId="0" applyFont="1" applyAlignment="1">
      <alignment vertical="center"/>
    </xf>
    <xf numFmtId="0" fontId="11" fillId="0" borderId="14" xfId="0" applyFont="1" applyBorder="1" applyAlignment="1">
      <alignment horizontal="center" vertical="center" wrapText="1"/>
    </xf>
    <xf numFmtId="0" fontId="15" fillId="0" borderId="0" xfId="0" applyFont="1"/>
    <xf numFmtId="0" fontId="11" fillId="0" borderId="35" xfId="0" applyFont="1" applyBorder="1" applyAlignment="1">
      <alignment horizontal="righ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5" xfId="0" applyFont="1" applyBorder="1" applyAlignment="1">
      <alignment horizontal="right" vertical="center" wrapText="1"/>
    </xf>
    <xf numFmtId="0" fontId="11" fillId="0" borderId="0" xfId="0" applyFont="1" applyAlignment="1">
      <alignment horizontal="right" vertical="center" wrapText="1"/>
    </xf>
    <xf numFmtId="0" fontId="11" fillId="0" borderId="9" xfId="0" applyFont="1" applyBorder="1" applyAlignment="1">
      <alignment horizontal="right"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12" fillId="0" borderId="0" xfId="0" applyNumberFormat="1" applyFont="1" applyAlignment="1">
      <alignment horizontal="right"/>
    </xf>
    <xf numFmtId="0" fontId="2" fillId="0" borderId="0" xfId="4" applyFont="1" applyAlignment="1">
      <alignment vertical="center"/>
    </xf>
    <xf numFmtId="0" fontId="2" fillId="0" borderId="63" xfId="4" applyFont="1" applyBorder="1" applyAlignment="1">
      <alignment vertical="center"/>
    </xf>
    <xf numFmtId="0" fontId="2" fillId="0" borderId="0" xfId="4" applyFont="1"/>
    <xf numFmtId="0" fontId="23" fillId="0" borderId="0" xfId="4" applyFont="1" applyAlignment="1">
      <alignment wrapText="1"/>
    </xf>
    <xf numFmtId="0" fontId="23" fillId="0" borderId="0" xfId="4" applyFont="1"/>
    <xf numFmtId="176" fontId="29" fillId="0" borderId="56"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6"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21" fillId="0" borderId="63" xfId="4" applyFont="1" applyBorder="1" applyAlignment="1">
      <alignment horizontal="center" vertical="center"/>
    </xf>
    <xf numFmtId="0" fontId="21"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0" xfId="5" applyNumberFormat="1" applyFont="1" applyFill="1" applyBorder="1" applyAlignment="1">
      <alignment horizontal="center" vertical="center" wrapText="1"/>
    </xf>
    <xf numFmtId="177" fontId="3" fillId="0" borderId="60"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4" xfId="4" applyFont="1" applyBorder="1" applyAlignment="1">
      <alignment vertical="center"/>
    </xf>
    <xf numFmtId="0" fontId="2" fillId="0" borderId="0" xfId="4" applyFont="1" applyAlignment="1">
      <alignment horizontal="center" vertical="center"/>
    </xf>
    <xf numFmtId="0" fontId="30" fillId="0" borderId="0" xfId="4" applyFont="1" applyAlignment="1">
      <alignment vertical="center"/>
    </xf>
    <xf numFmtId="0" fontId="8" fillId="0" borderId="0" xfId="4" applyFont="1" applyAlignment="1">
      <alignment vertical="center"/>
    </xf>
    <xf numFmtId="0" fontId="32"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39" xfId="4" applyFont="1" applyBorder="1" applyAlignment="1">
      <alignment vertical="center"/>
    </xf>
    <xf numFmtId="0" fontId="33" fillId="0" borderId="53" xfId="4" applyFont="1" applyBorder="1" applyAlignment="1">
      <alignment vertical="center"/>
    </xf>
    <xf numFmtId="0" fontId="33" fillId="0" borderId="75" xfId="4" applyFont="1" applyBorder="1" applyAlignment="1">
      <alignment vertical="center"/>
    </xf>
    <xf numFmtId="0" fontId="33" fillId="0" borderId="0" xfId="4" applyFont="1"/>
    <xf numFmtId="0" fontId="36" fillId="0" borderId="42"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0" xfId="4" applyFont="1" applyBorder="1" applyAlignment="1">
      <alignment horizontal="left" vertical="center" wrapText="1"/>
    </xf>
    <xf numFmtId="0" fontId="33" fillId="0" borderId="74" xfId="4" applyFont="1" applyBorder="1" applyAlignment="1">
      <alignment horizontal="center" vertical="center"/>
    </xf>
    <xf numFmtId="0" fontId="33" fillId="0" borderId="0" xfId="4" applyFont="1" applyAlignment="1">
      <alignment vertical="center" wrapText="1"/>
    </xf>
    <xf numFmtId="0" fontId="33" fillId="0" borderId="74"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2" xfId="4" applyFont="1" applyBorder="1" applyAlignment="1">
      <alignment horizontal="right" vertical="center"/>
    </xf>
    <xf numFmtId="0" fontId="33" fillId="0" borderId="0" xfId="4" applyFont="1" applyAlignment="1">
      <alignment horizontal="left" vertical="center"/>
    </xf>
    <xf numFmtId="38" fontId="41" fillId="0" borderId="39"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88" xfId="5" applyFont="1" applyFill="1" applyBorder="1" applyAlignment="1">
      <alignment horizontal="right" vertical="center"/>
    </xf>
    <xf numFmtId="0" fontId="25" fillId="0" borderId="0" xfId="0" applyFont="1" applyAlignment="1">
      <alignment vertical="center"/>
    </xf>
    <xf numFmtId="0" fontId="25" fillId="0" borderId="13" xfId="0" applyFont="1" applyBorder="1" applyAlignment="1">
      <alignment horizontal="center" vertical="center"/>
    </xf>
    <xf numFmtId="0" fontId="25" fillId="0" borderId="13" xfId="0" applyFont="1" applyBorder="1" applyAlignment="1">
      <alignment horizontal="right" vertical="center"/>
    </xf>
    <xf numFmtId="0" fontId="25" fillId="0" borderId="0" xfId="0" applyFont="1" applyAlignment="1">
      <alignment vertical="center" shrinkToFit="1"/>
    </xf>
    <xf numFmtId="0" fontId="25" fillId="0" borderId="0" xfId="0" applyFont="1" applyAlignment="1">
      <alignment horizontal="center" vertical="center"/>
    </xf>
    <xf numFmtId="0" fontId="25" fillId="0" borderId="0" xfId="0" applyFont="1" applyAlignment="1">
      <alignment horizontal="left" vertical="center"/>
    </xf>
    <xf numFmtId="181" fontId="25" fillId="0" borderId="13" xfId="0" applyNumberFormat="1" applyFont="1" applyBorder="1" applyAlignment="1">
      <alignment vertical="center"/>
    </xf>
    <xf numFmtId="182" fontId="25" fillId="0" borderId="1" xfId="0" applyNumberFormat="1" applyFont="1" applyBorder="1" applyAlignment="1">
      <alignment vertical="center"/>
    </xf>
    <xf numFmtId="181" fontId="25" fillId="0" borderId="6" xfId="0" applyNumberFormat="1" applyFont="1" applyBorder="1" applyAlignment="1">
      <alignment vertical="center"/>
    </xf>
    <xf numFmtId="0" fontId="25" fillId="0" borderId="3" xfId="0" applyFont="1" applyBorder="1" applyAlignment="1">
      <alignment horizontal="left" vertical="center" shrinkToFit="1"/>
    </xf>
    <xf numFmtId="0" fontId="25" fillId="0" borderId="4" xfId="0" applyFont="1" applyBorder="1" applyAlignment="1">
      <alignment vertical="center" wrapText="1" shrinkToFit="1"/>
    </xf>
    <xf numFmtId="0" fontId="10" fillId="0" borderId="13" xfId="2" applyBorder="1">
      <alignment vertical="center"/>
    </xf>
    <xf numFmtId="0" fontId="10" fillId="2" borderId="13" xfId="2" applyFill="1" applyBorder="1">
      <alignment vertical="center"/>
    </xf>
    <xf numFmtId="0" fontId="10" fillId="0" borderId="0" xfId="2" applyAlignment="1">
      <alignment vertical="center" wrapText="1"/>
    </xf>
    <xf numFmtId="0" fontId="21"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10" fillId="0" borderId="0" xfId="2" applyNumberFormat="1">
      <alignment vertical="center"/>
    </xf>
    <xf numFmtId="0" fontId="25" fillId="0" borderId="12" xfId="0" applyFont="1" applyBorder="1" applyAlignment="1">
      <alignment horizontal="center" vertical="center"/>
    </xf>
    <xf numFmtId="0" fontId="25" fillId="0" borderId="62" xfId="0" applyFont="1" applyBorder="1" applyAlignment="1">
      <alignment horizontal="center" vertical="center"/>
    </xf>
    <xf numFmtId="0" fontId="49" fillId="0" borderId="0" xfId="0" applyFont="1"/>
    <xf numFmtId="0" fontId="13" fillId="0" borderId="0" xfId="0" applyFont="1" applyAlignment="1">
      <alignment vertical="center"/>
    </xf>
    <xf numFmtId="0" fontId="25" fillId="0" borderId="12" xfId="0" applyFont="1" applyBorder="1" applyAlignment="1">
      <alignment horizontal="right" vertical="center" shrinkToFit="1"/>
    </xf>
    <xf numFmtId="0" fontId="25" fillId="0" borderId="0" xfId="0" applyFont="1" applyAlignment="1">
      <alignment horizontal="right" vertical="center"/>
    </xf>
    <xf numFmtId="0" fontId="25" fillId="0" borderId="62" xfId="0" applyFont="1" applyBorder="1" applyAlignment="1">
      <alignment horizontal="right" vertical="center" shrinkToFit="1"/>
    </xf>
    <xf numFmtId="185" fontId="25" fillId="0" borderId="62" xfId="0" applyNumberFormat="1" applyFont="1" applyBorder="1" applyAlignment="1">
      <alignment horizontal="right" vertical="center" shrinkToFit="1"/>
    </xf>
    <xf numFmtId="0" fontId="25" fillId="0" borderId="8" xfId="0" applyFont="1" applyBorder="1" applyAlignment="1">
      <alignment horizontal="center" vertical="center"/>
    </xf>
    <xf numFmtId="57" fontId="25" fillId="5" borderId="62" xfId="0" applyNumberFormat="1" applyFont="1" applyFill="1" applyBorder="1" applyAlignment="1">
      <alignment horizontal="center" vertical="center" shrinkToFit="1"/>
    </xf>
    <xf numFmtId="57" fontId="25" fillId="5" borderId="63" xfId="0" applyNumberFormat="1" applyFont="1" applyFill="1" applyBorder="1" applyAlignment="1">
      <alignment horizontal="center" vertical="center" shrinkToFit="1"/>
    </xf>
    <xf numFmtId="183" fontId="25" fillId="5" borderId="13" xfId="0" applyNumberFormat="1" applyFont="1" applyFill="1" applyBorder="1" applyAlignment="1">
      <alignment horizontal="center" vertical="center"/>
    </xf>
    <xf numFmtId="181" fontId="25" fillId="5" borderId="13" xfId="0" applyNumberFormat="1" applyFont="1" applyFill="1" applyBorder="1" applyAlignment="1">
      <alignment vertical="center"/>
    </xf>
    <xf numFmtId="184" fontId="25" fillId="5" borderId="13" xfId="0" applyNumberFormat="1" applyFont="1" applyFill="1" applyBorder="1" applyAlignment="1">
      <alignment vertical="center"/>
    </xf>
    <xf numFmtId="0" fontId="25" fillId="5" borderId="13" xfId="0" applyFont="1" applyFill="1" applyBorder="1" applyAlignment="1">
      <alignment horizontal="center" vertical="center" shrinkToFit="1"/>
    </xf>
    <xf numFmtId="0" fontId="25" fillId="5" borderId="13" xfId="0" applyFont="1" applyFill="1" applyBorder="1" applyAlignment="1">
      <alignment horizontal="center" vertical="center"/>
    </xf>
    <xf numFmtId="181" fontId="25" fillId="5" borderId="63" xfId="0" applyNumberFormat="1" applyFont="1" applyFill="1" applyBorder="1" applyAlignment="1">
      <alignment vertical="center"/>
    </xf>
    <xf numFmtId="181" fontId="25" fillId="5" borderId="6" xfId="0" applyNumberFormat="1" applyFont="1" applyFill="1" applyBorder="1" applyAlignment="1">
      <alignment vertical="center"/>
    </xf>
    <xf numFmtId="185" fontId="25" fillId="5" borderId="0" xfId="0" applyNumberFormat="1" applyFont="1" applyFill="1" applyAlignment="1">
      <alignment horizontal="center" vertical="center"/>
    </xf>
    <xf numFmtId="185" fontId="25" fillId="5" borderId="62" xfId="0" applyNumberFormat="1" applyFont="1" applyFill="1" applyBorder="1" applyAlignment="1">
      <alignment horizontal="center" vertical="center" shrinkToFit="1"/>
    </xf>
    <xf numFmtId="178" fontId="11" fillId="0" borderId="36" xfId="0" applyNumberFormat="1" applyFont="1" applyBorder="1" applyAlignment="1">
      <alignment horizontal="right" vertical="center" shrinkToFit="1"/>
    </xf>
    <xf numFmtId="178" fontId="11" fillId="0" borderId="6" xfId="0" applyNumberFormat="1" applyFont="1" applyBorder="1" applyAlignment="1">
      <alignment horizontal="right" vertical="center" shrinkToFit="1"/>
    </xf>
    <xf numFmtId="179" fontId="11" fillId="0" borderId="20" xfId="0" applyNumberFormat="1" applyFont="1" applyBorder="1" applyAlignment="1">
      <alignment horizontal="right" vertical="center" shrinkToFit="1"/>
    </xf>
    <xf numFmtId="177" fontId="11" fillId="0" borderId="6" xfId="0" applyNumberFormat="1" applyFont="1" applyBorder="1" applyAlignment="1">
      <alignment horizontal="right" vertical="center" shrinkToFit="1"/>
    </xf>
    <xf numFmtId="177" fontId="11" fillId="0" borderId="20" xfId="0" applyNumberFormat="1" applyFont="1" applyBorder="1" applyAlignment="1">
      <alignment horizontal="right" vertical="center" shrinkToFit="1"/>
    </xf>
    <xf numFmtId="187" fontId="11" fillId="0" borderId="63" xfId="0" applyNumberFormat="1" applyFont="1" applyBorder="1" applyAlignment="1">
      <alignment horizontal="left" vertical="center" wrapText="1"/>
    </xf>
    <xf numFmtId="187" fontId="11" fillId="0" borderId="34" xfId="0" applyNumberFormat="1" applyFont="1" applyBorder="1" applyAlignment="1">
      <alignment horizontal="left" vertical="center" wrapText="1"/>
    </xf>
    <xf numFmtId="0" fontId="51" fillId="0" borderId="0" xfId="0" applyFont="1"/>
    <xf numFmtId="0" fontId="12" fillId="4" borderId="0" xfId="0" applyFont="1" applyFill="1"/>
    <xf numFmtId="0" fontId="10" fillId="4"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19" fillId="0" borderId="0" xfId="0" applyFont="1"/>
    <xf numFmtId="0" fontId="0" fillId="0" borderId="0" xfId="0" applyAlignment="1">
      <alignment vertical="center"/>
    </xf>
    <xf numFmtId="12" fontId="0" fillId="0" borderId="0" xfId="0" applyNumberFormat="1" applyAlignment="1">
      <alignment horizontal="center" vertical="center"/>
    </xf>
    <xf numFmtId="0" fontId="53" fillId="0" borderId="0" xfId="0" applyFont="1" applyAlignment="1">
      <alignment horizontal="center" vertical="center"/>
    </xf>
    <xf numFmtId="0" fontId="53" fillId="0" borderId="0" xfId="0" applyFont="1" applyAlignment="1">
      <alignment horizontal="center" vertical="center" wrapText="1"/>
    </xf>
    <xf numFmtId="0" fontId="0" fillId="0" borderId="0" xfId="0" applyAlignment="1">
      <alignment horizontal="center" vertical="center"/>
    </xf>
    <xf numFmtId="0" fontId="10" fillId="6" borderId="13" xfId="2" applyFill="1" applyBorder="1">
      <alignment vertical="center"/>
    </xf>
    <xf numFmtId="0" fontId="10" fillId="6" borderId="0" xfId="2" applyFill="1">
      <alignment vertical="center"/>
    </xf>
    <xf numFmtId="0" fontId="0" fillId="6" borderId="0" xfId="0" applyFill="1" applyAlignment="1">
      <alignment vertical="center"/>
    </xf>
    <xf numFmtId="0" fontId="53" fillId="6" borderId="0" xfId="0" applyFont="1" applyFill="1" applyAlignment="1">
      <alignment horizontal="center" vertical="center"/>
    </xf>
    <xf numFmtId="0" fontId="53"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10" fillId="6" borderId="0" xfId="2" applyFill="1" applyAlignment="1">
      <alignment vertical="center" wrapText="1"/>
    </xf>
    <xf numFmtId="12" fontId="3" fillId="0" borderId="0" xfId="1" applyNumberFormat="1" applyFont="1" applyFill="1" applyBorder="1" applyAlignment="1">
      <alignment horizontal="left" vertical="center" wrapText="1"/>
    </xf>
    <xf numFmtId="177" fontId="3" fillId="0" borderId="97" xfId="1" applyNumberFormat="1" applyFont="1" applyFill="1" applyBorder="1" applyAlignment="1">
      <alignment vertical="center" shrinkToFit="1"/>
    </xf>
    <xf numFmtId="177" fontId="3" fillId="0" borderId="66" xfId="1" applyNumberFormat="1" applyFont="1" applyFill="1" applyBorder="1" applyAlignment="1">
      <alignment vertical="center" shrinkToFit="1"/>
    </xf>
    <xf numFmtId="177" fontId="3" fillId="0" borderId="66" xfId="1" applyNumberFormat="1" applyFont="1" applyFill="1" applyBorder="1" applyAlignment="1">
      <alignment vertical="center" wrapText="1"/>
    </xf>
    <xf numFmtId="177" fontId="3" fillId="0" borderId="97" xfId="1" applyNumberFormat="1" applyFont="1" applyFill="1" applyBorder="1" applyAlignment="1">
      <alignment vertical="center" wrapText="1"/>
    </xf>
    <xf numFmtId="57" fontId="3" fillId="0" borderId="66" xfId="1" applyNumberFormat="1" applyFont="1" applyFill="1" applyBorder="1" applyAlignment="1">
      <alignment horizontal="left" vertical="center" wrapText="1"/>
    </xf>
    <xf numFmtId="57" fontId="3" fillId="0" borderId="95"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95" xfId="1" applyNumberFormat="1" applyFont="1" applyFill="1" applyBorder="1" applyAlignment="1">
      <alignment vertical="center" shrinkToFit="1"/>
    </xf>
    <xf numFmtId="182" fontId="25" fillId="5" borderId="99" xfId="0" applyNumberFormat="1" applyFont="1" applyFill="1" applyBorder="1" applyAlignment="1">
      <alignment vertical="center"/>
    </xf>
    <xf numFmtId="182" fontId="25" fillId="5" borderId="100" xfId="0" applyNumberFormat="1" applyFont="1" applyFill="1" applyBorder="1" applyAlignment="1">
      <alignment vertical="center"/>
    </xf>
    <xf numFmtId="188" fontId="11" fillId="0" borderId="6" xfId="0" applyNumberFormat="1" applyFont="1" applyBorder="1" applyAlignment="1">
      <alignment horizontal="right" vertical="center" shrinkToFit="1"/>
    </xf>
    <xf numFmtId="188" fontId="11" fillId="5" borderId="20" xfId="0" applyNumberFormat="1" applyFont="1" applyFill="1" applyBorder="1" applyAlignment="1">
      <alignment horizontal="right" vertical="center" shrinkToFit="1"/>
    </xf>
    <xf numFmtId="188" fontId="11" fillId="5" borderId="36" xfId="0" applyNumberFormat="1" applyFont="1" applyFill="1" applyBorder="1" applyAlignment="1">
      <alignment horizontal="right" vertical="center" shrinkToFit="1"/>
    </xf>
    <xf numFmtId="188" fontId="11" fillId="5" borderId="6" xfId="0" applyNumberFormat="1" applyFont="1" applyFill="1" applyBorder="1" applyAlignment="1">
      <alignment horizontal="right" vertical="center" shrinkToFit="1"/>
    </xf>
    <xf numFmtId="188" fontId="11" fillId="0" borderId="36" xfId="0" applyNumberFormat="1" applyFont="1" applyBorder="1" applyAlignment="1">
      <alignment horizontal="right" vertical="center" shrinkToFit="1"/>
    </xf>
    <xf numFmtId="188" fontId="11" fillId="0" borderId="20" xfId="0" applyNumberFormat="1" applyFont="1" applyBorder="1" applyAlignment="1">
      <alignment horizontal="right" vertical="center" shrinkToFit="1"/>
    </xf>
    <xf numFmtId="188" fontId="15" fillId="0" borderId="6" xfId="0" applyNumberFormat="1" applyFont="1" applyBorder="1" applyAlignment="1">
      <alignment vertical="center" shrinkToFit="1"/>
    </xf>
    <xf numFmtId="188" fontId="15" fillId="5" borderId="6" xfId="0" applyNumberFormat="1" applyFont="1" applyFill="1" applyBorder="1" applyAlignment="1">
      <alignment vertical="center" shrinkToFit="1"/>
    </xf>
    <xf numFmtId="188" fontId="15" fillId="0" borderId="36" xfId="0" applyNumberFormat="1" applyFont="1" applyBorder="1" applyAlignment="1">
      <alignment vertical="center" shrinkToFit="1"/>
    </xf>
    <xf numFmtId="188" fontId="15" fillId="5" borderId="36" xfId="0" applyNumberFormat="1" applyFont="1" applyFill="1" applyBorder="1" applyAlignment="1">
      <alignment vertical="center" shrinkToFit="1"/>
    </xf>
    <xf numFmtId="188" fontId="11" fillId="0" borderId="13" xfId="0" applyNumberFormat="1" applyFont="1" applyBorder="1" applyAlignment="1">
      <alignment vertical="center" shrinkToFit="1"/>
    </xf>
    <xf numFmtId="188" fontId="11" fillId="0" borderId="30" xfId="0" applyNumberFormat="1" applyFont="1" applyBorder="1" applyAlignment="1">
      <alignment vertical="center" shrinkToFit="1"/>
    </xf>
    <xf numFmtId="188" fontId="11" fillId="5" borderId="19" xfId="0" applyNumberFormat="1" applyFont="1" applyFill="1" applyBorder="1" applyAlignment="1">
      <alignment vertical="center" shrinkToFit="1"/>
    </xf>
    <xf numFmtId="188" fontId="11" fillId="5" borderId="13" xfId="0" applyNumberFormat="1" applyFont="1" applyFill="1" applyBorder="1" applyAlignment="1">
      <alignment vertical="center" shrinkToFit="1"/>
    </xf>
    <xf numFmtId="188" fontId="11" fillId="5" borderId="27" xfId="0" applyNumberFormat="1" applyFont="1" applyFill="1" applyBorder="1" applyAlignment="1">
      <alignment vertical="center" shrinkToFit="1"/>
    </xf>
    <xf numFmtId="188" fontId="11" fillId="0" borderId="1" xfId="0" applyNumberFormat="1" applyFont="1" applyBorder="1" applyAlignment="1">
      <alignment vertical="center" shrinkToFit="1"/>
    </xf>
    <xf numFmtId="188" fontId="11" fillId="5" borderId="33" xfId="0" applyNumberFormat="1" applyFont="1" applyFill="1" applyBorder="1" applyAlignment="1">
      <alignment vertical="center" shrinkToFit="1"/>
    </xf>
    <xf numFmtId="188" fontId="11" fillId="5" borderId="1" xfId="0" applyNumberFormat="1" applyFont="1" applyFill="1" applyBorder="1" applyAlignment="1">
      <alignment vertical="center" shrinkToFit="1"/>
    </xf>
    <xf numFmtId="188" fontId="11" fillId="5" borderId="36" xfId="0" applyNumberFormat="1" applyFont="1" applyFill="1" applyBorder="1" applyAlignment="1">
      <alignment vertical="center" shrinkToFit="1"/>
    </xf>
    <xf numFmtId="188" fontId="11" fillId="0" borderId="6" xfId="0" applyNumberFormat="1" applyFont="1" applyBorder="1" applyAlignment="1">
      <alignment vertical="center" shrinkToFit="1"/>
    </xf>
    <xf numFmtId="188" fontId="11" fillId="5" borderId="20" xfId="0" applyNumberFormat="1" applyFont="1" applyFill="1" applyBorder="1" applyAlignment="1">
      <alignment vertical="center" shrinkToFit="1"/>
    </xf>
    <xf numFmtId="188" fontId="11" fillId="5" borderId="6" xfId="0" applyNumberFormat="1" applyFont="1" applyFill="1" applyBorder="1" applyAlignment="1">
      <alignment vertical="center" shrinkToFit="1"/>
    </xf>
    <xf numFmtId="188" fontId="11" fillId="5" borderId="43" xfId="0" applyNumberFormat="1" applyFont="1" applyFill="1" applyBorder="1" applyAlignment="1">
      <alignment vertical="center" shrinkToFit="1"/>
    </xf>
    <xf numFmtId="188" fontId="11" fillId="0" borderId="8" xfId="0" applyNumberFormat="1" applyFont="1" applyBorder="1" applyAlignment="1">
      <alignment vertical="center" shrinkToFit="1"/>
    </xf>
    <xf numFmtId="188" fontId="11" fillId="5" borderId="25" xfId="0" applyNumberFormat="1" applyFont="1" applyFill="1" applyBorder="1" applyAlignment="1">
      <alignment vertical="center" shrinkToFit="1"/>
    </xf>
    <xf numFmtId="188" fontId="11" fillId="5" borderId="8" xfId="0" applyNumberFormat="1" applyFont="1" applyFill="1" applyBorder="1" applyAlignment="1">
      <alignment vertical="center" shrinkToFit="1"/>
    </xf>
    <xf numFmtId="188" fontId="11" fillId="0" borderId="27" xfId="0" applyNumberFormat="1" applyFont="1" applyBorder="1" applyAlignment="1">
      <alignment vertical="center" shrinkToFit="1"/>
    </xf>
    <xf numFmtId="188" fontId="11" fillId="0" borderId="33" xfId="0" applyNumberFormat="1" applyFont="1" applyBorder="1" applyAlignment="1">
      <alignment vertical="center" shrinkToFit="1"/>
    </xf>
    <xf numFmtId="188" fontId="11" fillId="0" borderId="36" xfId="0" applyNumberFormat="1" applyFont="1" applyBorder="1" applyAlignment="1">
      <alignment vertical="center" shrinkToFit="1"/>
    </xf>
    <xf numFmtId="188" fontId="11" fillId="0" borderId="20" xfId="0" applyNumberFormat="1" applyFont="1" applyBorder="1" applyAlignment="1">
      <alignment vertical="center" shrinkToFit="1"/>
    </xf>
    <xf numFmtId="188" fontId="11" fillId="5" borderId="21" xfId="0" applyNumberFormat="1" applyFont="1" applyFill="1" applyBorder="1" applyAlignment="1">
      <alignment vertical="center" shrinkToFit="1"/>
    </xf>
    <xf numFmtId="188" fontId="11" fillId="0" borderId="23" xfId="0" applyNumberFormat="1" applyFont="1" applyBorder="1" applyAlignment="1">
      <alignment vertical="center" shrinkToFit="1"/>
    </xf>
    <xf numFmtId="188" fontId="11" fillId="0" borderId="31" xfId="0" applyNumberFormat="1" applyFont="1" applyBorder="1" applyAlignment="1">
      <alignment vertical="center" shrinkToFit="1"/>
    </xf>
    <xf numFmtId="188" fontId="11" fillId="5" borderId="23" xfId="0" applyNumberFormat="1" applyFont="1" applyFill="1" applyBorder="1" applyAlignment="1">
      <alignment vertical="center" shrinkToFit="1"/>
    </xf>
    <xf numFmtId="188" fontId="11" fillId="5" borderId="18" xfId="0" applyNumberFormat="1" applyFont="1" applyFill="1" applyBorder="1" applyAlignment="1">
      <alignment vertical="center" shrinkToFit="1"/>
    </xf>
    <xf numFmtId="188" fontId="11" fillId="5" borderId="17" xfId="0" applyNumberFormat="1" applyFont="1" applyFill="1" applyBorder="1" applyAlignment="1">
      <alignment vertical="center" shrinkToFit="1"/>
    </xf>
    <xf numFmtId="188" fontId="11" fillId="0" borderId="50" xfId="0" applyNumberFormat="1" applyFont="1" applyBorder="1" applyAlignment="1">
      <alignment vertical="center" shrinkToFit="1"/>
    </xf>
    <xf numFmtId="188" fontId="11" fillId="0" borderId="51" xfId="0" applyNumberFormat="1" applyFont="1" applyBorder="1" applyAlignment="1">
      <alignment vertical="center" shrinkToFi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3" fillId="0" borderId="0" xfId="0" applyFont="1" applyAlignment="1">
      <alignment horizontal="center" vertical="center"/>
    </xf>
    <xf numFmtId="0" fontId="11" fillId="5" borderId="14" xfId="0" applyFont="1" applyFill="1" applyBorder="1" applyAlignment="1">
      <alignment vertical="center" wrapText="1"/>
    </xf>
    <xf numFmtId="185" fontId="47" fillId="0" borderId="63" xfId="0" applyNumberFormat="1" applyFont="1" applyBorder="1" applyAlignment="1">
      <alignment horizontal="center" vertical="center" shrinkToFit="1"/>
    </xf>
    <xf numFmtId="0" fontId="3" fillId="7" borderId="9" xfId="0" applyFont="1" applyFill="1" applyBorder="1" applyAlignment="1">
      <alignment horizontal="left" vertical="center" wrapText="1"/>
    </xf>
    <xf numFmtId="57" fontId="3" fillId="7" borderId="9" xfId="0" applyNumberFormat="1" applyFont="1" applyFill="1" applyBorder="1" applyAlignment="1">
      <alignment horizontal="right" vertical="center" wrapText="1"/>
    </xf>
    <xf numFmtId="57" fontId="3" fillId="7" borderId="9" xfId="0" applyNumberFormat="1" applyFont="1" applyFill="1" applyBorder="1" applyAlignment="1">
      <alignment horizontal="left" vertical="center" wrapText="1"/>
    </xf>
    <xf numFmtId="38" fontId="3" fillId="7" borderId="8" xfId="1" applyFont="1" applyFill="1" applyBorder="1" applyAlignment="1">
      <alignment horizontal="left" vertical="center" wrapText="1"/>
    </xf>
    <xf numFmtId="38" fontId="3" fillId="7" borderId="8" xfId="1" applyFont="1" applyFill="1" applyBorder="1" applyAlignment="1">
      <alignment horizontal="left" vertical="center" shrinkToFit="1"/>
    </xf>
    <xf numFmtId="38" fontId="3" fillId="7" borderId="10" xfId="1" applyFont="1" applyFill="1" applyBorder="1" applyAlignment="1">
      <alignment horizontal="left" vertical="center" shrinkToFit="1"/>
    </xf>
    <xf numFmtId="177" fontId="3" fillId="7" borderId="9" xfId="1" applyNumberFormat="1" applyFont="1" applyFill="1" applyBorder="1" applyAlignment="1">
      <alignment vertical="center" shrinkToFit="1"/>
    </xf>
    <xf numFmtId="0" fontId="3" fillId="7" borderId="9" xfId="0" applyFont="1" applyFill="1" applyBorder="1" applyAlignment="1">
      <alignment horizontal="right" vertical="center" wrapText="1"/>
    </xf>
    <xf numFmtId="57" fontId="3" fillId="7" borderId="9" xfId="1" applyNumberFormat="1" applyFont="1" applyFill="1" applyBorder="1" applyAlignment="1">
      <alignment horizontal="right" vertical="center" wrapText="1"/>
    </xf>
    <xf numFmtId="57" fontId="3" fillId="7" borderId="9" xfId="1" applyNumberFormat="1" applyFont="1" applyFill="1" applyBorder="1" applyAlignment="1">
      <alignment horizontal="left" vertical="center" wrapText="1"/>
    </xf>
    <xf numFmtId="0" fontId="3" fillId="7" borderId="97" xfId="0" applyFont="1" applyFill="1" applyBorder="1" applyAlignment="1">
      <alignment horizontal="left" vertical="center" wrapText="1"/>
    </xf>
    <xf numFmtId="57" fontId="3" fillId="7" borderId="97" xfId="0" applyNumberFormat="1" applyFont="1" applyFill="1" applyBorder="1" applyAlignment="1">
      <alignment horizontal="right" vertical="center" wrapText="1"/>
    </xf>
    <xf numFmtId="57" fontId="3" fillId="7" borderId="97" xfId="1" applyNumberFormat="1" applyFont="1" applyFill="1" applyBorder="1" applyAlignment="1">
      <alignment horizontal="right" vertical="center" wrapText="1"/>
    </xf>
    <xf numFmtId="57" fontId="3" fillId="7" borderId="97" xfId="1" applyNumberFormat="1" applyFont="1" applyFill="1" applyBorder="1" applyAlignment="1">
      <alignment horizontal="left" vertical="center" wrapText="1"/>
    </xf>
    <xf numFmtId="38" fontId="3" fillId="7" borderId="66" xfId="1" applyFont="1" applyFill="1" applyBorder="1" applyAlignment="1">
      <alignment horizontal="left" vertical="center" wrapText="1"/>
    </xf>
    <xf numFmtId="38" fontId="3" fillId="7" borderId="66" xfId="1" applyFont="1" applyFill="1" applyBorder="1" applyAlignment="1">
      <alignment horizontal="left" vertical="center" shrinkToFit="1"/>
    </xf>
    <xf numFmtId="38" fontId="3" fillId="7" borderId="98" xfId="1" applyFont="1" applyFill="1" applyBorder="1" applyAlignment="1">
      <alignment horizontal="left" vertical="center" shrinkToFit="1"/>
    </xf>
    <xf numFmtId="177" fontId="3" fillId="7" borderId="97" xfId="1" applyNumberFormat="1" applyFont="1" applyFill="1" applyBorder="1" applyAlignment="1">
      <alignment vertical="center" shrinkToFit="1"/>
    </xf>
    <xf numFmtId="178" fontId="3" fillId="7" borderId="9" xfId="1" applyNumberFormat="1" applyFont="1" applyFill="1" applyBorder="1" applyAlignment="1">
      <alignment vertical="center" shrinkToFit="1"/>
    </xf>
    <xf numFmtId="178" fontId="3" fillId="7" borderId="97" xfId="1" applyNumberFormat="1" applyFont="1" applyFill="1" applyBorder="1" applyAlignment="1">
      <alignment vertical="center" shrinkToFit="1"/>
    </xf>
    <xf numFmtId="177" fontId="3" fillId="7" borderId="8" xfId="1" applyNumberFormat="1" applyFont="1" applyFill="1" applyBorder="1" applyAlignment="1">
      <alignment vertical="center" shrinkToFit="1"/>
    </xf>
    <xf numFmtId="177" fontId="3" fillId="7" borderId="66" xfId="1" applyNumberFormat="1" applyFont="1" applyFill="1" applyBorder="1" applyAlignment="1">
      <alignment vertical="center" shrinkToFit="1"/>
    </xf>
    <xf numFmtId="57" fontId="3" fillId="7" borderId="8" xfId="1" applyNumberFormat="1" applyFont="1" applyFill="1" applyBorder="1" applyAlignment="1">
      <alignment horizontal="left" vertical="center" wrapText="1"/>
    </xf>
    <xf numFmtId="57" fontId="3" fillId="7" borderId="66" xfId="1" applyNumberFormat="1" applyFont="1" applyFill="1" applyBorder="1" applyAlignment="1">
      <alignment horizontal="left" vertical="center" wrapText="1"/>
    </xf>
    <xf numFmtId="0" fontId="25" fillId="0" borderId="1" xfId="0" applyFont="1" applyBorder="1" applyAlignment="1">
      <alignment horizontal="center" vertical="center" wrapText="1" shrinkToFit="1"/>
    </xf>
    <xf numFmtId="0" fontId="25" fillId="5" borderId="1" xfId="0" applyFont="1" applyFill="1" applyBorder="1" applyAlignment="1">
      <alignment vertical="center"/>
    </xf>
    <xf numFmtId="177" fontId="57" fillId="7" borderId="8" xfId="0" applyNumberFormat="1" applyFont="1" applyFill="1" applyBorder="1" applyAlignment="1">
      <alignment vertical="center" shrinkToFit="1"/>
    </xf>
    <xf numFmtId="57" fontId="4" fillId="8" borderId="10" xfId="1" applyNumberFormat="1" applyFont="1" applyFill="1" applyBorder="1" applyAlignment="1"/>
    <xf numFmtId="38" fontId="3" fillId="8" borderId="10" xfId="1" applyFont="1" applyFill="1" applyBorder="1" applyAlignment="1"/>
    <xf numFmtId="57" fontId="58" fillId="0" borderId="10" xfId="1" applyNumberFormat="1" applyFont="1" applyFill="1" applyBorder="1" applyAlignment="1"/>
    <xf numFmtId="57" fontId="4" fillId="0" borderId="10" xfId="1" applyNumberFormat="1" applyFont="1" applyFill="1" applyBorder="1" applyAlignment="1"/>
    <xf numFmtId="38" fontId="3" fillId="0" borderId="10" xfId="1" applyFont="1" applyFill="1" applyBorder="1" applyAlignment="1"/>
    <xf numFmtId="38" fontId="3" fillId="0" borderId="0" xfId="1" applyFont="1" applyFill="1" applyBorder="1" applyAlignment="1"/>
    <xf numFmtId="57" fontId="3" fillId="0" borderId="0" xfId="1" applyNumberFormat="1" applyFont="1" applyFill="1" applyBorder="1" applyAlignment="1"/>
    <xf numFmtId="38" fontId="3" fillId="0" borderId="0" xfId="1" applyFont="1" applyFill="1" applyAlignment="1"/>
    <xf numFmtId="0" fontId="25" fillId="0" borderId="10" xfId="0" applyFont="1" applyBorder="1" applyAlignment="1">
      <alignment vertical="center"/>
    </xf>
    <xf numFmtId="38" fontId="56" fillId="7" borderId="8" xfId="1" applyFont="1" applyFill="1" applyBorder="1" applyAlignment="1">
      <alignment horizontal="left" vertical="center" wrapText="1"/>
    </xf>
    <xf numFmtId="0" fontId="12" fillId="9" borderId="0" xfId="2" applyFont="1" applyFill="1">
      <alignment vertical="center"/>
    </xf>
    <xf numFmtId="0" fontId="12" fillId="6" borderId="0" xfId="2" applyFont="1" applyFill="1" applyAlignment="1">
      <alignment vertical="center" wrapText="1"/>
    </xf>
    <xf numFmtId="0" fontId="25" fillId="0" borderId="0" xfId="0" applyFont="1" applyAlignment="1">
      <alignment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13" fillId="0" borderId="0" xfId="0" applyFont="1" applyAlignment="1">
      <alignment horizontal="center" vertical="center"/>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25" fillId="0" borderId="2" xfId="0" applyFont="1" applyBorder="1" applyAlignment="1">
      <alignment horizontal="center" vertical="center"/>
    </xf>
    <xf numFmtId="0" fontId="25" fillId="0" borderId="3" xfId="0" applyFont="1" applyBorder="1" applyAlignment="1">
      <alignment horizontal="center" vertical="center"/>
    </xf>
    <xf numFmtId="183" fontId="25" fillId="2" borderId="13" xfId="0" applyNumberFormat="1" applyFont="1" applyFill="1" applyBorder="1" applyAlignment="1">
      <alignment horizontal="center" vertical="center"/>
    </xf>
    <xf numFmtId="181" fontId="25" fillId="2" borderId="13" xfId="0" applyNumberFormat="1" applyFont="1" applyFill="1" applyBorder="1" applyAlignment="1">
      <alignment vertical="center"/>
    </xf>
    <xf numFmtId="184" fontId="25" fillId="2" borderId="13" xfId="0" applyNumberFormat="1" applyFont="1" applyFill="1" applyBorder="1" applyAlignment="1">
      <alignment vertical="center"/>
    </xf>
    <xf numFmtId="0" fontId="25" fillId="2" borderId="13" xfId="0" applyFont="1" applyFill="1" applyBorder="1" applyAlignment="1">
      <alignment horizontal="right" vertical="center"/>
    </xf>
    <xf numFmtId="0" fontId="25" fillId="2" borderId="13" xfId="0" applyFont="1" applyFill="1" applyBorder="1" applyAlignment="1">
      <alignment horizontal="center" vertical="center" shrinkToFit="1"/>
    </xf>
    <xf numFmtId="0" fontId="25" fillId="2" borderId="13" xfId="0" applyFont="1" applyFill="1" applyBorder="1" applyAlignment="1">
      <alignment horizontal="center" vertical="center"/>
    </xf>
    <xf numFmtId="0" fontId="25" fillId="2" borderId="8" xfId="0" applyFont="1" applyFill="1" applyBorder="1" applyAlignment="1">
      <alignment horizontal="center" vertical="center"/>
    </xf>
    <xf numFmtId="181" fontId="25" fillId="0" borderId="63" xfId="0" applyNumberFormat="1" applyFont="1" applyBorder="1" applyAlignment="1">
      <alignment vertical="center"/>
    </xf>
    <xf numFmtId="182" fontId="25" fillId="0" borderId="4" xfId="0" applyNumberFormat="1" applyFont="1" applyBorder="1" applyAlignment="1">
      <alignment vertical="center"/>
    </xf>
    <xf numFmtId="181" fontId="25" fillId="0" borderId="7" xfId="0" applyNumberFormat="1" applyFont="1" applyBorder="1" applyAlignment="1">
      <alignment vertical="center"/>
    </xf>
    <xf numFmtId="0" fontId="11" fillId="0" borderId="26" xfId="0" applyFont="1" applyBorder="1" applyAlignment="1">
      <alignment vertical="center" wrapText="1"/>
    </xf>
    <xf numFmtId="0" fontId="25" fillId="2" borderId="9" xfId="0" applyFont="1" applyFill="1" applyBorder="1" applyAlignment="1">
      <alignment horizontal="right" vertical="center" shrinkToFit="1"/>
    </xf>
    <xf numFmtId="185" fontId="25" fillId="2" borderId="10" xfId="0" applyNumberFormat="1" applyFont="1" applyFill="1" applyBorder="1" applyAlignment="1">
      <alignment horizontal="center" vertical="center"/>
    </xf>
    <xf numFmtId="0" fontId="25" fillId="2" borderId="10" xfId="0" applyFont="1" applyFill="1" applyBorder="1" applyAlignment="1">
      <alignment horizontal="right" vertical="center"/>
    </xf>
    <xf numFmtId="185" fontId="25" fillId="2" borderId="10" xfId="0" applyNumberFormat="1" applyFont="1" applyFill="1" applyBorder="1" applyAlignment="1">
      <alignment horizontal="center" vertical="center" shrinkToFit="1"/>
    </xf>
    <xf numFmtId="185" fontId="25" fillId="2" borderId="10" xfId="0" applyNumberFormat="1" applyFont="1" applyFill="1" applyBorder="1" applyAlignment="1">
      <alignment horizontal="right" vertical="center" shrinkToFit="1"/>
    </xf>
    <xf numFmtId="0" fontId="25" fillId="2" borderId="10" xfId="0" applyFont="1" applyFill="1" applyBorder="1" applyAlignment="1">
      <alignment horizontal="right" vertical="center" shrinkToFit="1"/>
    </xf>
    <xf numFmtId="185" fontId="47" fillId="2" borderId="11" xfId="0" applyNumberFormat="1" applyFont="1" applyFill="1" applyBorder="1" applyAlignment="1">
      <alignment horizontal="center" vertical="center" shrinkToFit="1"/>
    </xf>
    <xf numFmtId="187" fontId="11" fillId="10" borderId="34" xfId="0" applyNumberFormat="1" applyFont="1" applyFill="1" applyBorder="1" applyAlignment="1">
      <alignment horizontal="left" vertical="center" wrapText="1"/>
    </xf>
    <xf numFmtId="0" fontId="11" fillId="10" borderId="23" xfId="0" applyFont="1" applyFill="1" applyBorder="1" applyAlignment="1">
      <alignment horizontal="center" vertical="center" wrapText="1"/>
    </xf>
    <xf numFmtId="0" fontId="11" fillId="10" borderId="31" xfId="0" applyFont="1" applyFill="1" applyBorder="1" applyAlignment="1">
      <alignment horizontal="center" vertical="center" wrapText="1"/>
    </xf>
    <xf numFmtId="0" fontId="11" fillId="10" borderId="17" xfId="0" applyFont="1" applyFill="1" applyBorder="1" applyAlignment="1">
      <alignment horizontal="right" vertical="center" wrapText="1"/>
    </xf>
    <xf numFmtId="0" fontId="11" fillId="10" borderId="18" xfId="0" applyFont="1" applyFill="1" applyBorder="1" applyAlignment="1">
      <alignment horizontal="right" vertical="center" wrapText="1"/>
    </xf>
    <xf numFmtId="178" fontId="11" fillId="10" borderId="6" xfId="0" applyNumberFormat="1" applyFont="1" applyFill="1" applyBorder="1" applyAlignment="1">
      <alignment horizontal="right" vertical="center" shrinkToFit="1"/>
    </xf>
    <xf numFmtId="177" fontId="11" fillId="10" borderId="20" xfId="0" applyNumberFormat="1" applyFont="1" applyFill="1" applyBorder="1" applyAlignment="1">
      <alignment horizontal="right" vertical="center" shrinkToFit="1"/>
    </xf>
    <xf numFmtId="186" fontId="11" fillId="10" borderId="6" xfId="0" applyNumberFormat="1" applyFont="1" applyFill="1" applyBorder="1" applyAlignment="1">
      <alignment horizontal="right" vertical="center" shrinkToFit="1"/>
    </xf>
    <xf numFmtId="188" fontId="11" fillId="10" borderId="6" xfId="0" applyNumberFormat="1" applyFont="1" applyFill="1" applyBorder="1" applyAlignment="1">
      <alignment horizontal="right" vertical="center" shrinkToFit="1"/>
    </xf>
    <xf numFmtId="188" fontId="11" fillId="10" borderId="20" xfId="0" applyNumberFormat="1" applyFont="1" applyFill="1" applyBorder="1" applyAlignment="1">
      <alignment horizontal="right" vertical="center" shrinkToFit="1"/>
    </xf>
    <xf numFmtId="186" fontId="15" fillId="10" borderId="6" xfId="0" applyNumberFormat="1" applyFont="1" applyFill="1" applyBorder="1" applyAlignment="1">
      <alignment vertical="center" shrinkToFit="1"/>
    </xf>
    <xf numFmtId="188" fontId="15" fillId="10" borderId="6" xfId="0" applyNumberFormat="1" applyFont="1" applyFill="1" applyBorder="1" applyAlignment="1">
      <alignment vertical="center" shrinkToFit="1"/>
    </xf>
    <xf numFmtId="188" fontId="11" fillId="10" borderId="13" xfId="0" applyNumberFormat="1" applyFont="1" applyFill="1" applyBorder="1" applyAlignment="1">
      <alignment vertical="center" shrinkToFit="1"/>
    </xf>
    <xf numFmtId="188" fontId="11" fillId="10" borderId="30" xfId="0" applyNumberFormat="1" applyFont="1" applyFill="1" applyBorder="1" applyAlignment="1">
      <alignment vertical="center" shrinkToFit="1"/>
    </xf>
    <xf numFmtId="188" fontId="11" fillId="10" borderId="1" xfId="0" applyNumberFormat="1" applyFont="1" applyFill="1" applyBorder="1" applyAlignment="1">
      <alignment vertical="center" shrinkToFit="1"/>
    </xf>
    <xf numFmtId="188" fontId="11" fillId="10" borderId="33" xfId="0" applyNumberFormat="1" applyFont="1" applyFill="1" applyBorder="1" applyAlignment="1">
      <alignment vertical="center" shrinkToFit="1"/>
    </xf>
    <xf numFmtId="188" fontId="11" fillId="10" borderId="6" xfId="0" applyNumberFormat="1" applyFont="1" applyFill="1" applyBorder="1" applyAlignment="1">
      <alignment vertical="center" shrinkToFit="1"/>
    </xf>
    <xf numFmtId="188" fontId="11" fillId="10" borderId="20" xfId="0" applyNumberFormat="1" applyFont="1" applyFill="1" applyBorder="1" applyAlignment="1">
      <alignment vertical="center" shrinkToFit="1"/>
    </xf>
    <xf numFmtId="188" fontId="11" fillId="10" borderId="8" xfId="0" applyNumberFormat="1" applyFont="1" applyFill="1" applyBorder="1" applyAlignment="1">
      <alignment vertical="center" shrinkToFit="1"/>
    </xf>
    <xf numFmtId="188" fontId="11" fillId="10" borderId="25" xfId="0" applyNumberFormat="1" applyFont="1" applyFill="1" applyBorder="1" applyAlignment="1">
      <alignment vertical="center" shrinkToFit="1"/>
    </xf>
    <xf numFmtId="177" fontId="11" fillId="0" borderId="13" xfId="0" applyNumberFormat="1" applyFont="1" applyBorder="1" applyAlignment="1">
      <alignment horizontal="right" vertical="center" shrinkToFit="1"/>
    </xf>
    <xf numFmtId="188" fontId="15" fillId="0" borderId="13" xfId="0" applyNumberFormat="1" applyFont="1" applyBorder="1" applyAlignment="1">
      <alignment vertical="center" shrinkToFit="1"/>
    </xf>
    <xf numFmtId="188" fontId="15" fillId="5" borderId="13" xfId="0" applyNumberFormat="1" applyFont="1" applyFill="1" applyBorder="1" applyAlignment="1">
      <alignment vertical="center" shrinkToFit="1"/>
    </xf>
    <xf numFmtId="188" fontId="11" fillId="10" borderId="23" xfId="0" applyNumberFormat="1" applyFont="1" applyFill="1" applyBorder="1" applyAlignment="1">
      <alignment vertical="center" shrinkToFit="1"/>
    </xf>
    <xf numFmtId="188" fontId="11" fillId="10" borderId="31" xfId="0" applyNumberFormat="1" applyFont="1" applyFill="1" applyBorder="1" applyAlignment="1">
      <alignment vertical="center" shrinkToFit="1"/>
    </xf>
    <xf numFmtId="188" fontId="11" fillId="10" borderId="18" xfId="0" applyNumberFormat="1" applyFont="1" applyFill="1" applyBorder="1" applyAlignment="1">
      <alignment vertical="center" shrinkToFit="1"/>
    </xf>
    <xf numFmtId="188" fontId="11" fillId="10" borderId="51" xfId="0" applyNumberFormat="1" applyFont="1" applyFill="1" applyBorder="1" applyAlignment="1">
      <alignment vertical="center" shrinkToFit="1"/>
    </xf>
    <xf numFmtId="0" fontId="61" fillId="0" borderId="32" xfId="0" applyFont="1" applyBorder="1" applyAlignment="1">
      <alignment vertical="center" wrapText="1"/>
    </xf>
    <xf numFmtId="0" fontId="11" fillId="5" borderId="12" xfId="0" applyFont="1" applyFill="1" applyBorder="1" applyAlignment="1">
      <alignment vertical="center" wrapText="1"/>
    </xf>
    <xf numFmtId="0" fontId="50" fillId="5" borderId="12" xfId="0" applyFont="1" applyFill="1" applyBorder="1" applyAlignment="1">
      <alignment vertical="center" wrapText="1"/>
    </xf>
    <xf numFmtId="0" fontId="11" fillId="0" borderId="12" xfId="0" applyFont="1" applyBorder="1" applyAlignment="1">
      <alignment vertical="center" wrapText="1"/>
    </xf>
    <xf numFmtId="178" fontId="11" fillId="0" borderId="63" xfId="0" applyNumberFormat="1" applyFont="1" applyBorder="1" applyAlignment="1">
      <alignment horizontal="right" vertical="center" shrinkToFit="1"/>
    </xf>
    <xf numFmtId="179" fontId="11" fillId="0" borderId="30" xfId="0" applyNumberFormat="1" applyFont="1" applyBorder="1" applyAlignment="1">
      <alignment horizontal="right" vertical="center" shrinkToFit="1"/>
    </xf>
    <xf numFmtId="188" fontId="11" fillId="5" borderId="30" xfId="0" applyNumberFormat="1" applyFont="1" applyFill="1" applyBorder="1" applyAlignment="1">
      <alignment horizontal="right" vertical="center" shrinkToFit="1"/>
    </xf>
    <xf numFmtId="188" fontId="11" fillId="0" borderId="30" xfId="0" applyNumberFormat="1" applyFont="1" applyBorder="1" applyAlignment="1">
      <alignment horizontal="right" vertical="center" shrinkToFit="1"/>
    </xf>
    <xf numFmtId="188" fontId="11" fillId="10" borderId="7" xfId="0" applyNumberFormat="1" applyFont="1" applyFill="1" applyBorder="1" applyAlignment="1">
      <alignment horizontal="right" vertical="center" shrinkToFit="1"/>
    </xf>
    <xf numFmtId="188" fontId="11" fillId="0" borderId="50" xfId="0" applyNumberFormat="1" applyFont="1" applyFill="1" applyBorder="1" applyAlignment="1">
      <alignment vertical="center" shrinkToFit="1"/>
    </xf>
    <xf numFmtId="188" fontId="11" fillId="0" borderId="51" xfId="0" applyNumberFormat="1" applyFont="1" applyFill="1" applyBorder="1" applyAlignment="1">
      <alignment vertical="center" shrinkToFit="1"/>
    </xf>
    <xf numFmtId="188" fontId="11" fillId="0" borderId="31" xfId="0" applyNumberFormat="1" applyFont="1" applyFill="1" applyBorder="1" applyAlignment="1">
      <alignment vertical="center" shrinkToFit="1"/>
    </xf>
    <xf numFmtId="188" fontId="11" fillId="0" borderId="23" xfId="0" applyNumberFormat="1" applyFont="1" applyFill="1" applyBorder="1" applyAlignment="1">
      <alignment vertical="center" shrinkToFit="1"/>
    </xf>
    <xf numFmtId="188" fontId="11" fillId="0" borderId="18" xfId="0" applyNumberFormat="1" applyFont="1" applyFill="1" applyBorder="1" applyAlignment="1">
      <alignment vertical="center" shrinkToFit="1"/>
    </xf>
    <xf numFmtId="188" fontId="11" fillId="0" borderId="20" xfId="0" applyNumberFormat="1" applyFont="1" applyFill="1" applyBorder="1" applyAlignment="1">
      <alignment vertical="center" shrinkToFit="1"/>
    </xf>
    <xf numFmtId="188" fontId="15" fillId="0" borderId="20" xfId="0" applyNumberFormat="1" applyFont="1" applyFill="1" applyBorder="1" applyAlignment="1">
      <alignment vertical="center" shrinkToFit="1"/>
    </xf>
    <xf numFmtId="188" fontId="15" fillId="0" borderId="25" xfId="0" applyNumberFormat="1" applyFont="1" applyFill="1" applyBorder="1" applyAlignment="1">
      <alignment vertical="center" shrinkToFit="1"/>
    </xf>
    <xf numFmtId="188" fontId="11" fillId="0" borderId="17" xfId="0" applyNumberFormat="1" applyFont="1" applyFill="1" applyBorder="1" applyAlignment="1">
      <alignment vertical="center" shrinkToFit="1"/>
    </xf>
    <xf numFmtId="188" fontId="11" fillId="0" borderId="6" xfId="0" applyNumberFormat="1" applyFont="1" applyFill="1" applyBorder="1" applyAlignment="1">
      <alignment vertical="center" shrinkToFit="1"/>
    </xf>
    <xf numFmtId="188" fontId="11" fillId="0" borderId="8" xfId="0" applyNumberFormat="1" applyFont="1" applyFill="1" applyBorder="1" applyAlignment="1">
      <alignment vertical="center" shrinkToFit="1"/>
    </xf>
    <xf numFmtId="0" fontId="11" fillId="5" borderId="104" xfId="0" applyFont="1" applyFill="1" applyBorder="1" applyAlignment="1">
      <alignment vertical="center" wrapText="1"/>
    </xf>
    <xf numFmtId="0" fontId="11" fillId="5" borderId="106" xfId="0" applyFont="1" applyFill="1" applyBorder="1" applyAlignment="1">
      <alignment vertical="center" wrapText="1"/>
    </xf>
    <xf numFmtId="0" fontId="50" fillId="5" borderId="107" xfId="0" applyFont="1" applyFill="1" applyBorder="1" applyAlignment="1">
      <alignment vertical="center" wrapText="1"/>
    </xf>
    <xf numFmtId="179" fontId="11" fillId="0" borderId="33" xfId="0" applyNumberFormat="1" applyFont="1" applyBorder="1" applyAlignment="1">
      <alignment horizontal="right" vertical="center" shrinkToFit="1"/>
    </xf>
    <xf numFmtId="188" fontId="11" fillId="5" borderId="14" xfId="0" applyNumberFormat="1" applyFont="1" applyFill="1" applyBorder="1" applyAlignment="1">
      <alignment horizontal="right" vertical="center" shrinkToFit="1"/>
    </xf>
    <xf numFmtId="0" fontId="11" fillId="0" borderId="26" xfId="0" applyFont="1" applyFill="1" applyBorder="1" applyAlignment="1">
      <alignment vertical="center" wrapText="1"/>
    </xf>
    <xf numFmtId="188" fontId="11" fillId="0" borderId="6" xfId="0" applyNumberFormat="1" applyFont="1" applyFill="1" applyBorder="1" applyAlignment="1">
      <alignment horizontal="right" vertical="center" shrinkToFit="1"/>
    </xf>
    <xf numFmtId="188" fontId="11" fillId="0" borderId="20" xfId="0" applyNumberFormat="1" applyFont="1" applyFill="1" applyBorder="1" applyAlignment="1">
      <alignment horizontal="right" vertical="center" shrinkToFit="1"/>
    </xf>
    <xf numFmtId="188" fontId="15" fillId="0" borderId="6" xfId="0" applyNumberFormat="1" applyFont="1" applyFill="1" applyBorder="1" applyAlignment="1">
      <alignment vertical="center" shrinkToFit="1"/>
    </xf>
    <xf numFmtId="0" fontId="11" fillId="0" borderId="5" xfId="0" applyFont="1" applyFill="1" applyBorder="1" applyAlignment="1">
      <alignment vertical="center" wrapText="1"/>
    </xf>
    <xf numFmtId="0" fontId="11" fillId="0" borderId="9" xfId="0" applyFont="1" applyFill="1" applyBorder="1" applyAlignment="1">
      <alignment vertical="center" wrapText="1"/>
    </xf>
    <xf numFmtId="188" fontId="15" fillId="0" borderId="8" xfId="0" applyNumberFormat="1" applyFont="1" applyFill="1" applyBorder="1" applyAlignment="1">
      <alignment vertical="center" shrinkToFit="1"/>
    </xf>
    <xf numFmtId="187" fontId="11" fillId="0" borderId="63" xfId="0" applyNumberFormat="1" applyFont="1" applyFill="1" applyBorder="1" applyAlignment="1">
      <alignment horizontal="left" vertical="center" wrapText="1"/>
    </xf>
    <xf numFmtId="0" fontId="11" fillId="0" borderId="2" xfId="0" applyFont="1" applyBorder="1" applyAlignment="1">
      <alignment horizontal="center" vertical="center" wrapText="1"/>
    </xf>
    <xf numFmtId="0" fontId="11" fillId="0" borderId="108" xfId="0" applyFont="1" applyBorder="1" applyAlignment="1">
      <alignment horizontal="center" vertical="center" wrapText="1"/>
    </xf>
    <xf numFmtId="0" fontId="11" fillId="5" borderId="109" xfId="0" applyFont="1" applyFill="1" applyBorder="1" applyAlignment="1">
      <alignment vertical="center" wrapText="1"/>
    </xf>
    <xf numFmtId="0" fontId="11" fillId="5" borderId="105" xfId="0" applyFont="1" applyFill="1" applyBorder="1" applyAlignment="1">
      <alignment vertical="center" wrapText="1"/>
    </xf>
    <xf numFmtId="188" fontId="11" fillId="0" borderId="63" xfId="0" applyNumberFormat="1" applyFont="1" applyBorder="1" applyAlignment="1">
      <alignment vertical="center" shrinkToFit="1"/>
    </xf>
    <xf numFmtId="188" fontId="11" fillId="5" borderId="104" xfId="0" applyNumberFormat="1" applyFont="1" applyFill="1" applyBorder="1" applyAlignment="1">
      <alignment vertical="center" shrinkToFit="1"/>
    </xf>
    <xf numFmtId="188" fontId="11" fillId="5" borderId="109" xfId="0" applyNumberFormat="1" applyFont="1" applyFill="1" applyBorder="1" applyAlignment="1">
      <alignment vertical="center" shrinkToFit="1"/>
    </xf>
    <xf numFmtId="188" fontId="11" fillId="5" borderId="105" xfId="0" applyNumberFormat="1" applyFont="1" applyFill="1" applyBorder="1" applyAlignment="1">
      <alignment vertical="center" shrinkToFit="1"/>
    </xf>
    <xf numFmtId="188" fontId="11" fillId="0" borderId="25" xfId="0" applyNumberFormat="1" applyFont="1" applyBorder="1" applyAlignment="1">
      <alignment vertical="center" shrinkToFit="1"/>
    </xf>
    <xf numFmtId="188" fontId="11" fillId="10" borderId="4" xfId="0" applyNumberFormat="1" applyFont="1" applyFill="1" applyBorder="1" applyAlignment="1">
      <alignment vertical="center" shrinkToFit="1"/>
    </xf>
    <xf numFmtId="188" fontId="11" fillId="10" borderId="7" xfId="0" applyNumberFormat="1" applyFont="1" applyFill="1" applyBorder="1" applyAlignment="1">
      <alignment vertical="center" shrinkToFit="1"/>
    </xf>
    <xf numFmtId="188" fontId="11" fillId="10" borderId="11" xfId="0" applyNumberFormat="1" applyFont="1" applyFill="1" applyBorder="1" applyAlignment="1">
      <alignment vertical="center" shrinkToFit="1"/>
    </xf>
    <xf numFmtId="188" fontId="11" fillId="0" borderId="110" xfId="0" applyNumberFormat="1" applyFont="1" applyBorder="1" applyAlignment="1">
      <alignment vertical="center" shrinkToFit="1"/>
    </xf>
    <xf numFmtId="188" fontId="11" fillId="0" borderId="111" xfId="0" applyNumberFormat="1" applyFont="1" applyBorder="1" applyAlignment="1">
      <alignment vertical="center" shrinkToFit="1"/>
    </xf>
    <xf numFmtId="188" fontId="11" fillId="0" borderId="112" xfId="0" applyNumberFormat="1" applyFont="1" applyBorder="1" applyAlignment="1">
      <alignment vertical="center" shrinkToFit="1"/>
    </xf>
    <xf numFmtId="188" fontId="11" fillId="0" borderId="0" xfId="0" applyNumberFormat="1" applyFont="1" applyBorder="1" applyAlignment="1">
      <alignment vertical="center" shrinkToFit="1"/>
    </xf>
    <xf numFmtId="188" fontId="11" fillId="0" borderId="64" xfId="0" applyNumberFormat="1" applyFont="1" applyBorder="1" applyAlignment="1">
      <alignment vertical="center" shrinkToFit="1"/>
    </xf>
    <xf numFmtId="188" fontId="11" fillId="0" borderId="10" xfId="0" applyNumberFormat="1" applyFont="1" applyBorder="1" applyAlignment="1">
      <alignment vertical="center" shrinkToFit="1"/>
    </xf>
    <xf numFmtId="0" fontId="11" fillId="0" borderId="5" xfId="0" applyFont="1" applyBorder="1" applyAlignment="1">
      <alignment vertical="center" wrapText="1"/>
    </xf>
    <xf numFmtId="188" fontId="11" fillId="5" borderId="104" xfId="0" applyNumberFormat="1" applyFont="1" applyFill="1" applyBorder="1" applyAlignment="1">
      <alignment horizontal="right" vertical="center" shrinkToFit="1"/>
    </xf>
    <xf numFmtId="188" fontId="11" fillId="5" borderId="109" xfId="0" applyNumberFormat="1" applyFont="1" applyFill="1" applyBorder="1" applyAlignment="1">
      <alignment horizontal="right" vertical="center" shrinkToFit="1"/>
    </xf>
    <xf numFmtId="188" fontId="11" fillId="5" borderId="105" xfId="0" applyNumberFormat="1" applyFont="1" applyFill="1" applyBorder="1" applyAlignment="1">
      <alignment horizontal="right" vertical="center" shrinkToFit="1"/>
    </xf>
    <xf numFmtId="186" fontId="11" fillId="10" borderId="7" xfId="0" applyNumberFormat="1" applyFont="1" applyFill="1" applyBorder="1" applyAlignment="1">
      <alignment horizontal="right" vertical="center" shrinkToFit="1"/>
    </xf>
    <xf numFmtId="177" fontId="11" fillId="0" borderId="1" xfId="0" applyNumberFormat="1" applyFont="1" applyBorder="1" applyAlignment="1">
      <alignment horizontal="right" vertical="center" shrinkToFit="1"/>
    </xf>
    <xf numFmtId="186" fontId="15" fillId="10" borderId="7" xfId="0" applyNumberFormat="1" applyFont="1" applyFill="1" applyBorder="1" applyAlignment="1">
      <alignment vertical="center" shrinkToFit="1"/>
    </xf>
    <xf numFmtId="188" fontId="15" fillId="5" borderId="104" xfId="0" applyNumberFormat="1" applyFont="1" applyFill="1" applyBorder="1" applyAlignment="1">
      <alignment vertical="center" shrinkToFit="1"/>
    </xf>
    <xf numFmtId="188" fontId="15" fillId="5" borderId="109" xfId="0" applyNumberFormat="1" applyFont="1" applyFill="1" applyBorder="1" applyAlignment="1">
      <alignment vertical="center" shrinkToFit="1"/>
    </xf>
    <xf numFmtId="188" fontId="15" fillId="5" borderId="105" xfId="0" applyNumberFormat="1" applyFont="1" applyFill="1" applyBorder="1" applyAlignment="1">
      <alignment vertical="center" shrinkToFit="1"/>
    </xf>
    <xf numFmtId="178" fontId="11" fillId="0" borderId="1" xfId="0" applyNumberFormat="1" applyFont="1" applyBorder="1" applyAlignment="1">
      <alignment horizontal="right" vertical="center" shrinkToFit="1"/>
    </xf>
    <xf numFmtId="3" fontId="11" fillId="0" borderId="111" xfId="0" applyNumberFormat="1" applyFont="1" applyBorder="1" applyAlignment="1">
      <alignment horizontal="right" vertical="center" shrinkToFit="1"/>
    </xf>
    <xf numFmtId="188" fontId="11" fillId="0" borderId="0" xfId="0" applyNumberFormat="1" applyFont="1" applyBorder="1" applyAlignment="1">
      <alignment horizontal="right" vertical="center" shrinkToFit="1"/>
    </xf>
    <xf numFmtId="189" fontId="11" fillId="0" borderId="0" xfId="0" applyNumberFormat="1" applyFont="1" applyBorder="1" applyAlignment="1">
      <alignment horizontal="right" vertical="center" shrinkToFit="1"/>
    </xf>
    <xf numFmtId="189" fontId="15" fillId="0" borderId="111" xfId="0" applyNumberFormat="1" applyFont="1" applyBorder="1" applyAlignment="1">
      <alignment vertical="center" shrinkToFit="1"/>
    </xf>
    <xf numFmtId="189" fontId="11" fillId="0" borderId="111" xfId="0" applyNumberFormat="1" applyFont="1" applyBorder="1" applyAlignment="1">
      <alignment horizontal="right" vertical="center" shrinkToFit="1"/>
    </xf>
    <xf numFmtId="0" fontId="11" fillId="0" borderId="0" xfId="0" applyFont="1" applyFill="1" applyBorder="1" applyAlignment="1">
      <alignment vertical="center" wrapText="1"/>
    </xf>
    <xf numFmtId="3" fontId="11" fillId="0" borderId="6" xfId="0" applyNumberFormat="1" applyFont="1" applyBorder="1" applyAlignment="1">
      <alignment horizontal="right" vertical="center" shrinkToFit="1"/>
    </xf>
    <xf numFmtId="189" fontId="15" fillId="0" borderId="6" xfId="0" applyNumberFormat="1" applyFont="1" applyBorder="1" applyAlignment="1">
      <alignment vertical="center" shrinkToFit="1"/>
    </xf>
    <xf numFmtId="189" fontId="11" fillId="0" borderId="6" xfId="0" applyNumberFormat="1" applyFont="1" applyBorder="1" applyAlignment="1">
      <alignment horizontal="right" vertical="center" shrinkToFit="1"/>
    </xf>
    <xf numFmtId="0" fontId="11" fillId="5" borderId="33" xfId="0" applyFont="1" applyFill="1" applyBorder="1" applyAlignment="1">
      <alignment vertical="center" wrapText="1"/>
    </xf>
    <xf numFmtId="0" fontId="50" fillId="5" borderId="25" xfId="0" applyFont="1" applyFill="1" applyBorder="1" applyAlignment="1">
      <alignment vertical="center" wrapText="1"/>
    </xf>
    <xf numFmtId="188" fontId="50" fillId="5" borderId="30" xfId="0" applyNumberFormat="1" applyFont="1" applyFill="1" applyBorder="1" applyAlignment="1">
      <alignment horizontal="right" vertical="center" shrinkToFit="1"/>
    </xf>
    <xf numFmtId="188" fontId="50" fillId="5" borderId="13" xfId="0" applyNumberFormat="1" applyFont="1" applyFill="1" applyBorder="1" applyAlignment="1">
      <alignment horizontal="right" vertical="center" shrinkToFit="1"/>
    </xf>
    <xf numFmtId="188" fontId="50" fillId="5" borderId="13" xfId="0" applyNumberFormat="1" applyFont="1" applyFill="1" applyBorder="1" applyAlignment="1">
      <alignment vertical="center" shrinkToFit="1"/>
    </xf>
    <xf numFmtId="188" fontId="11" fillId="0" borderId="3" xfId="0" applyNumberFormat="1" applyFont="1" applyBorder="1" applyAlignment="1">
      <alignment vertical="center" shrinkToFit="1"/>
    </xf>
    <xf numFmtId="188" fontId="11" fillId="0" borderId="52" xfId="0" applyNumberFormat="1" applyFont="1" applyBorder="1" applyAlignment="1">
      <alignment vertical="center" shrinkToFit="1"/>
    </xf>
    <xf numFmtId="188" fontId="11" fillId="0" borderId="113" xfId="0" applyNumberFormat="1" applyFont="1" applyBorder="1" applyAlignment="1">
      <alignment vertical="center" shrinkToFit="1"/>
    </xf>
    <xf numFmtId="188" fontId="11" fillId="5" borderId="114" xfId="0" applyNumberFormat="1" applyFont="1" applyFill="1" applyBorder="1" applyAlignment="1">
      <alignment vertical="center" shrinkToFit="1"/>
    </xf>
    <xf numFmtId="188" fontId="11" fillId="5" borderId="96" xfId="0" applyNumberFormat="1" applyFont="1" applyFill="1" applyBorder="1" applyAlignment="1">
      <alignment vertical="center" shrinkToFit="1"/>
    </xf>
    <xf numFmtId="188" fontId="11" fillId="5" borderId="115" xfId="0" applyNumberFormat="1" applyFont="1" applyFill="1" applyBorder="1" applyAlignment="1">
      <alignment vertical="center" shrinkToFit="1"/>
    </xf>
    <xf numFmtId="188" fontId="11" fillId="0" borderId="9" xfId="0" applyNumberFormat="1" applyFont="1" applyBorder="1" applyAlignment="1">
      <alignment vertical="center" shrinkToFit="1"/>
    </xf>
    <xf numFmtId="188" fontId="11" fillId="0" borderId="22" xfId="0" applyNumberFormat="1" applyFont="1" applyBorder="1" applyAlignment="1">
      <alignment vertical="center" shrinkToFit="1"/>
    </xf>
    <xf numFmtId="188" fontId="50" fillId="5" borderId="104" xfId="0" applyNumberFormat="1" applyFont="1" applyFill="1" applyBorder="1" applyAlignment="1">
      <alignment vertical="center" shrinkToFit="1"/>
    </xf>
    <xf numFmtId="188" fontId="50" fillId="5" borderId="109" xfId="0" applyNumberFormat="1" applyFont="1" applyFill="1" applyBorder="1" applyAlignment="1">
      <alignment vertical="center" shrinkToFit="1"/>
    </xf>
    <xf numFmtId="191" fontId="11" fillId="0" borderId="27" xfId="0" applyNumberFormat="1" applyFont="1" applyBorder="1" applyAlignment="1">
      <alignment horizontal="right" vertical="center" shrinkToFit="1"/>
    </xf>
    <xf numFmtId="191" fontId="50" fillId="5" borderId="14" xfId="0" applyNumberFormat="1" applyFont="1" applyFill="1" applyBorder="1" applyAlignment="1">
      <alignment vertical="center" shrinkToFit="1"/>
    </xf>
    <xf numFmtId="191" fontId="11" fillId="0" borderId="36" xfId="0" applyNumberFormat="1" applyFont="1" applyBorder="1" applyAlignment="1">
      <alignment horizontal="right" vertical="center" shrinkToFit="1"/>
    </xf>
    <xf numFmtId="191" fontId="11" fillId="5" borderId="104" xfId="0" applyNumberFormat="1" applyFont="1" applyFill="1" applyBorder="1" applyAlignment="1">
      <alignment horizontal="right" vertical="center" shrinkToFit="1"/>
    </xf>
    <xf numFmtId="191" fontId="11" fillId="5" borderId="109" xfId="0" applyNumberFormat="1" applyFont="1" applyFill="1" applyBorder="1" applyAlignment="1">
      <alignment horizontal="right" vertical="center" shrinkToFit="1"/>
    </xf>
    <xf numFmtId="191" fontId="11" fillId="5" borderId="105" xfId="1" applyNumberFormat="1" applyFont="1" applyFill="1" applyBorder="1" applyAlignment="1">
      <alignment horizontal="right" vertical="center" shrinkToFit="1"/>
    </xf>
    <xf numFmtId="191" fontId="11" fillId="0" borderId="36" xfId="0" applyNumberFormat="1" applyFont="1" applyFill="1" applyBorder="1" applyAlignment="1">
      <alignment horizontal="right" vertical="center" shrinkToFit="1"/>
    </xf>
    <xf numFmtId="191" fontId="17" fillId="5" borderId="14" xfId="0" applyNumberFormat="1" applyFont="1" applyFill="1" applyBorder="1" applyAlignment="1">
      <alignment vertical="center" shrinkToFit="1"/>
    </xf>
    <xf numFmtId="191" fontId="11" fillId="5" borderId="104" xfId="0" applyNumberFormat="1" applyFont="1" applyFill="1" applyBorder="1" applyAlignment="1">
      <alignment vertical="center" shrinkToFit="1"/>
    </xf>
    <xf numFmtId="191" fontId="11" fillId="5" borderId="109" xfId="0" applyNumberFormat="1" applyFont="1" applyFill="1" applyBorder="1" applyAlignment="1">
      <alignment vertical="center" shrinkToFit="1"/>
    </xf>
    <xf numFmtId="191" fontId="11" fillId="5" borderId="105" xfId="0" applyNumberFormat="1" applyFont="1" applyFill="1" applyBorder="1" applyAlignment="1">
      <alignment vertical="center" shrinkToFit="1"/>
    </xf>
    <xf numFmtId="191" fontId="11" fillId="0" borderId="36" xfId="0" applyNumberFormat="1" applyFont="1" applyBorder="1" applyAlignment="1">
      <alignment vertical="center" shrinkToFit="1"/>
    </xf>
    <xf numFmtId="191" fontId="50" fillId="5" borderId="105" xfId="0" applyNumberFormat="1" applyFont="1" applyFill="1" applyBorder="1" applyAlignment="1">
      <alignment vertical="center" shrinkToFit="1"/>
    </xf>
    <xf numFmtId="191" fontId="11" fillId="0" borderId="19" xfId="0" applyNumberFormat="1" applyFont="1" applyBorder="1" applyAlignment="1">
      <alignment horizontal="right" vertical="center" shrinkToFit="1"/>
    </xf>
    <xf numFmtId="191" fontId="50" fillId="5" borderId="19" xfId="0" applyNumberFormat="1" applyFont="1" applyFill="1" applyBorder="1" applyAlignment="1">
      <alignment vertical="center" shrinkToFit="1"/>
    </xf>
    <xf numFmtId="191" fontId="11" fillId="5" borderId="19" xfId="0" applyNumberFormat="1" applyFont="1" applyFill="1" applyBorder="1" applyAlignment="1">
      <alignment horizontal="right" vertical="center" shrinkToFit="1"/>
    </xf>
    <xf numFmtId="191" fontId="11" fillId="5" borderId="19" xfId="1" applyNumberFormat="1" applyFont="1" applyFill="1" applyBorder="1" applyAlignment="1">
      <alignment horizontal="right" vertical="center" shrinkToFit="1"/>
    </xf>
    <xf numFmtId="191" fontId="11" fillId="5" borderId="110" xfId="0" applyNumberFormat="1" applyFont="1" applyFill="1" applyBorder="1" applyAlignment="1">
      <alignment vertical="center" shrinkToFit="1"/>
    </xf>
    <xf numFmtId="0" fontId="25" fillId="0" borderId="12" xfId="0" applyFont="1" applyBorder="1" applyAlignment="1">
      <alignment horizontal="center" vertical="center"/>
    </xf>
    <xf numFmtId="0" fontId="25" fillId="0" borderId="8" xfId="0" applyFont="1" applyFill="1" applyBorder="1" applyAlignment="1">
      <alignment horizontal="center" vertical="center"/>
    </xf>
    <xf numFmtId="57" fontId="25" fillId="5" borderId="14" xfId="0" applyNumberFormat="1" applyFont="1" applyFill="1" applyBorder="1" applyAlignment="1">
      <alignment horizontal="center" vertical="center" shrinkToFit="1"/>
    </xf>
    <xf numFmtId="57" fontId="25" fillId="5" borderId="106" xfId="0" applyNumberFormat="1" applyFont="1" applyFill="1" applyBorder="1" applyAlignment="1">
      <alignment horizontal="center" vertical="center" shrinkToFit="1"/>
    </xf>
    <xf numFmtId="0" fontId="25" fillId="0" borderId="13" xfId="0" applyFont="1" applyFill="1" applyBorder="1" applyAlignment="1">
      <alignment horizontal="center" vertical="center"/>
    </xf>
    <xf numFmtId="0" fontId="25" fillId="0" borderId="9" xfId="0" applyFont="1" applyFill="1" applyBorder="1" applyAlignment="1">
      <alignment horizontal="right" vertical="center" shrinkToFit="1"/>
    </xf>
    <xf numFmtId="185" fontId="25" fillId="0" borderId="10" xfId="0" applyNumberFormat="1" applyFont="1" applyFill="1" applyBorder="1" applyAlignment="1">
      <alignment horizontal="center" vertical="center"/>
    </xf>
    <xf numFmtId="0" fontId="25" fillId="0" borderId="10" xfId="0" applyFont="1" applyFill="1" applyBorder="1" applyAlignment="1">
      <alignment horizontal="right" vertical="center"/>
    </xf>
    <xf numFmtId="185" fontId="25" fillId="0" borderId="10" xfId="0" applyNumberFormat="1" applyFont="1" applyFill="1" applyBorder="1" applyAlignment="1">
      <alignment horizontal="center" vertical="center" shrinkToFit="1"/>
    </xf>
    <xf numFmtId="185" fontId="25" fillId="0" borderId="10" xfId="0" applyNumberFormat="1" applyFont="1" applyFill="1" applyBorder="1" applyAlignment="1">
      <alignment horizontal="right" vertical="center" shrinkToFit="1"/>
    </xf>
    <xf numFmtId="0" fontId="25" fillId="0" borderId="10" xfId="0" applyFont="1" applyFill="1" applyBorder="1" applyAlignment="1">
      <alignment horizontal="right" vertical="center" shrinkToFit="1"/>
    </xf>
    <xf numFmtId="185" fontId="47" fillId="0" borderId="11" xfId="0" applyNumberFormat="1" applyFont="1" applyFill="1" applyBorder="1" applyAlignment="1">
      <alignment horizontal="center" vertical="center" shrinkToFit="1"/>
    </xf>
    <xf numFmtId="183" fontId="25" fillId="0" borderId="13" xfId="0" applyNumberFormat="1" applyFont="1" applyFill="1" applyBorder="1" applyAlignment="1">
      <alignment horizontal="center" vertical="center"/>
    </xf>
    <xf numFmtId="181" fontId="25" fillId="0" borderId="13" xfId="0" applyNumberFormat="1" applyFont="1" applyFill="1" applyBorder="1" applyAlignment="1">
      <alignment vertical="center"/>
    </xf>
    <xf numFmtId="184" fontId="25" fillId="0" borderId="13" xfId="0" applyNumberFormat="1" applyFont="1" applyFill="1" applyBorder="1" applyAlignment="1">
      <alignment vertical="center"/>
    </xf>
    <xf numFmtId="0" fontId="25" fillId="0" borderId="13" xfId="0" applyFont="1" applyFill="1" applyBorder="1" applyAlignment="1">
      <alignment horizontal="right" vertical="center"/>
    </xf>
    <xf numFmtId="0" fontId="25" fillId="0" borderId="13" xfId="0" applyFont="1" applyFill="1" applyBorder="1" applyAlignment="1">
      <alignment horizontal="center" vertical="center" shrinkToFit="1"/>
    </xf>
    <xf numFmtId="0" fontId="25" fillId="5" borderId="106" xfId="0" applyFont="1" applyFill="1" applyBorder="1" applyAlignment="1">
      <alignment vertical="center"/>
    </xf>
    <xf numFmtId="0" fontId="62" fillId="5" borderId="106" xfId="0" applyFont="1" applyFill="1" applyBorder="1" applyAlignment="1">
      <alignment vertical="center"/>
    </xf>
    <xf numFmtId="192" fontId="11" fillId="0" borderId="4" xfId="0" applyNumberFormat="1" applyFont="1" applyBorder="1" applyAlignment="1">
      <alignment horizontal="right" vertical="center" shrinkToFit="1"/>
    </xf>
    <xf numFmtId="192" fontId="11" fillId="5" borderId="14" xfId="0" applyNumberFormat="1" applyFont="1" applyFill="1" applyBorder="1" applyAlignment="1">
      <alignment horizontal="right" vertical="center" shrinkToFit="1"/>
    </xf>
    <xf numFmtId="192" fontId="11" fillId="0" borderId="7" xfId="0" applyNumberFormat="1" applyFont="1" applyBorder="1" applyAlignment="1">
      <alignment horizontal="right" vertical="center" shrinkToFit="1"/>
    </xf>
    <xf numFmtId="192" fontId="11" fillId="5" borderId="104" xfId="0" applyNumberFormat="1" applyFont="1" applyFill="1" applyBorder="1" applyAlignment="1">
      <alignment horizontal="right" vertical="center" shrinkToFit="1"/>
    </xf>
    <xf numFmtId="192" fontId="11" fillId="5" borderId="109" xfId="0" applyNumberFormat="1" applyFont="1" applyFill="1" applyBorder="1" applyAlignment="1">
      <alignment horizontal="right" vertical="center" shrinkToFit="1"/>
    </xf>
    <xf numFmtId="192" fontId="11" fillId="5" borderId="105" xfId="0" applyNumberFormat="1" applyFont="1" applyFill="1" applyBorder="1" applyAlignment="1">
      <alignment horizontal="right" vertical="center" shrinkToFit="1"/>
    </xf>
    <xf numFmtId="192" fontId="11" fillId="0" borderId="36" xfId="0" applyNumberFormat="1" applyFont="1" applyFill="1" applyBorder="1" applyAlignment="1">
      <alignment horizontal="right" vertical="center" shrinkToFit="1"/>
    </xf>
    <xf numFmtId="192" fontId="15" fillId="0" borderId="36" xfId="0" applyNumberFormat="1" applyFont="1" applyFill="1" applyBorder="1" applyAlignment="1">
      <alignment vertical="center" shrinkToFit="1"/>
    </xf>
    <xf numFmtId="192" fontId="15" fillId="0" borderId="7" xfId="0" applyNumberFormat="1" applyFont="1" applyFill="1" applyBorder="1" applyAlignment="1">
      <alignment vertical="center" shrinkToFit="1"/>
    </xf>
    <xf numFmtId="192" fontId="11" fillId="5" borderId="14" xfId="0" applyNumberFormat="1" applyFont="1" applyFill="1" applyBorder="1" applyAlignment="1">
      <alignment vertical="center" shrinkToFit="1"/>
    </xf>
    <xf numFmtId="192" fontId="11" fillId="5" borderId="104" xfId="0" applyNumberFormat="1" applyFont="1" applyFill="1" applyBorder="1" applyAlignment="1">
      <alignment vertical="center" shrinkToFit="1"/>
    </xf>
    <xf numFmtId="192" fontId="11" fillId="5" borderId="109" xfId="0" applyNumberFormat="1" applyFont="1" applyFill="1" applyBorder="1" applyAlignment="1">
      <alignment vertical="center" shrinkToFit="1"/>
    </xf>
    <xf numFmtId="192" fontId="11" fillId="5" borderId="105" xfId="0" applyNumberFormat="1" applyFont="1" applyFill="1" applyBorder="1" applyAlignment="1">
      <alignment vertical="center" shrinkToFit="1"/>
    </xf>
    <xf numFmtId="192" fontId="11" fillId="0" borderId="36" xfId="0" applyNumberFormat="1" applyFont="1" applyBorder="1" applyAlignment="1">
      <alignment vertical="center" shrinkToFit="1"/>
    </xf>
    <xf numFmtId="192" fontId="11" fillId="0" borderId="7" xfId="0" applyNumberFormat="1" applyFont="1" applyBorder="1" applyAlignment="1">
      <alignment vertical="center" shrinkToFit="1"/>
    </xf>
    <xf numFmtId="192" fontId="50" fillId="5" borderId="105" xfId="0" applyNumberFormat="1" applyFont="1" applyFill="1" applyBorder="1" applyAlignment="1">
      <alignment vertical="center" shrinkToFi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1" fillId="0" borderId="38"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5" fillId="0" borderId="42" xfId="0" applyFont="1" applyFill="1" applyBorder="1" applyAlignment="1">
      <alignment horizontal="left" vertical="center" wrapText="1"/>
    </xf>
    <xf numFmtId="0" fontId="15" fillId="0" borderId="39" xfId="0" applyFont="1" applyFill="1" applyBorder="1" applyAlignment="1">
      <alignment horizontal="left" vertical="center" wrapText="1"/>
    </xf>
    <xf numFmtId="0" fontId="15" fillId="0" borderId="40" xfId="0" applyFont="1" applyFill="1" applyBorder="1" applyAlignment="1">
      <alignment horizontal="left" vertical="center" wrapText="1"/>
    </xf>
    <xf numFmtId="0" fontId="11" fillId="0" borderId="96" xfId="0" applyFont="1" applyFill="1" applyBorder="1" applyAlignment="1">
      <alignment horizontal="right" vertical="center" wrapText="1"/>
    </xf>
    <xf numFmtId="0" fontId="11" fillId="0" borderId="62" xfId="0" applyFont="1" applyFill="1" applyBorder="1" applyAlignment="1">
      <alignment horizontal="right" vertical="center" wrapText="1"/>
    </xf>
    <xf numFmtId="0" fontId="11" fillId="10" borderId="12" xfId="0" applyFont="1" applyFill="1" applyBorder="1" applyAlignment="1">
      <alignment horizontal="right" vertical="center" wrapText="1"/>
    </xf>
    <xf numFmtId="0" fontId="11" fillId="10" borderId="62" xfId="0" applyFont="1" applyFill="1" applyBorder="1" applyAlignment="1">
      <alignment horizontal="right" vertical="center" wrapText="1"/>
    </xf>
    <xf numFmtId="0" fontId="11" fillId="0" borderId="1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4" xfId="0" applyFont="1" applyBorder="1" applyAlignment="1">
      <alignment horizontal="center" vertical="center" textRotation="255" wrapText="1"/>
    </xf>
    <xf numFmtId="0" fontId="11" fillId="0" borderId="13" xfId="0" applyFont="1" applyBorder="1" applyAlignment="1">
      <alignment horizontal="center" vertical="center" textRotation="255" wrapText="1"/>
    </xf>
    <xf numFmtId="0" fontId="11" fillId="0" borderId="12" xfId="0" applyFont="1" applyBorder="1" applyAlignment="1">
      <alignment horizontal="center" vertical="center" textRotation="255" wrapText="1"/>
    </xf>
    <xf numFmtId="0" fontId="15" fillId="0" borderId="52" xfId="0" applyFont="1" applyBorder="1" applyAlignment="1">
      <alignment vertical="center" wrapText="1"/>
    </xf>
    <xf numFmtId="0" fontId="15" fillId="0" borderId="0" xfId="0" applyFont="1" applyAlignment="1">
      <alignment vertical="center" wrapText="1"/>
    </xf>
    <xf numFmtId="0" fontId="11" fillId="0" borderId="27" xfId="0" applyFont="1" applyBorder="1" applyAlignment="1">
      <alignment horizontal="center" vertical="center" textRotation="255" wrapText="1"/>
    </xf>
    <xf numFmtId="0" fontId="11" fillId="0" borderId="0" xfId="0" applyFont="1" applyAlignment="1">
      <alignment vertical="center" wrapText="1"/>
    </xf>
    <xf numFmtId="0" fontId="11" fillId="0" borderId="26" xfId="0" applyFont="1" applyBorder="1" applyAlignment="1">
      <alignment vertical="center" wrapText="1"/>
    </xf>
    <xf numFmtId="0" fontId="11" fillId="0" borderId="0" xfId="0" applyFont="1" applyBorder="1" applyAlignment="1">
      <alignment vertical="center" wrapText="1"/>
    </xf>
    <xf numFmtId="0" fontId="11" fillId="0" borderId="12" xfId="0" applyFont="1" applyBorder="1" applyAlignment="1">
      <alignment horizontal="center" vertical="center" wrapText="1"/>
    </xf>
    <xf numFmtId="0" fontId="11" fillId="0" borderId="108" xfId="0" applyFont="1" applyBorder="1" applyAlignment="1">
      <alignment horizontal="center" vertical="center" wrapText="1"/>
    </xf>
    <xf numFmtId="0" fontId="11" fillId="0" borderId="0" xfId="0" applyFont="1" applyFill="1" applyAlignment="1">
      <alignment horizontal="left" vertical="center" wrapText="1"/>
    </xf>
    <xf numFmtId="0" fontId="11" fillId="0" borderId="26" xfId="0" applyFont="1" applyFill="1" applyBorder="1" applyAlignment="1">
      <alignment horizontal="left" vertical="center" wrapText="1"/>
    </xf>
    <xf numFmtId="0" fontId="11" fillId="0" borderId="15" xfId="0" applyFont="1" applyFill="1" applyBorder="1" applyAlignment="1">
      <alignment horizontal="center" vertical="center" textRotation="255" wrapText="1"/>
    </xf>
    <xf numFmtId="0" fontId="11" fillId="0" borderId="19" xfId="0" applyFont="1" applyFill="1" applyBorder="1" applyAlignment="1">
      <alignment horizontal="center" vertical="center" textRotation="255" wrapText="1"/>
    </xf>
    <xf numFmtId="0" fontId="11" fillId="0" borderId="21" xfId="0" applyFont="1" applyFill="1" applyBorder="1" applyAlignment="1">
      <alignment horizontal="center" vertical="center" textRotation="255" wrapText="1"/>
    </xf>
    <xf numFmtId="0" fontId="11" fillId="0" borderId="16" xfId="0" applyFont="1" applyFill="1" applyBorder="1" applyAlignment="1">
      <alignment horizontal="left" vertical="center" wrapText="1"/>
    </xf>
    <xf numFmtId="0" fontId="11" fillId="0" borderId="32" xfId="0" applyFont="1" applyFill="1" applyBorder="1" applyAlignment="1">
      <alignment horizontal="left" vertical="center" wrapText="1"/>
    </xf>
    <xf numFmtId="188" fontId="11" fillId="0" borderId="44" xfId="0" applyNumberFormat="1" applyFont="1" applyFill="1" applyBorder="1" applyAlignment="1">
      <alignment vertical="center" shrinkToFit="1"/>
    </xf>
    <xf numFmtId="188" fontId="11" fillId="0" borderId="46" xfId="0" applyNumberFormat="1" applyFont="1" applyFill="1" applyBorder="1" applyAlignment="1">
      <alignment vertical="center" shrinkToFit="1"/>
    </xf>
    <xf numFmtId="188" fontId="11" fillId="0" borderId="48" xfId="0" applyNumberFormat="1" applyFont="1" applyFill="1" applyBorder="1" applyAlignment="1">
      <alignment vertical="center" shrinkToFit="1"/>
    </xf>
    <xf numFmtId="188" fontId="11" fillId="0" borderId="45" xfId="0" applyNumberFormat="1" applyFont="1" applyFill="1" applyBorder="1" applyAlignment="1">
      <alignment vertical="center" shrinkToFit="1"/>
    </xf>
    <xf numFmtId="188" fontId="11" fillId="0" borderId="47" xfId="0" applyNumberFormat="1" applyFont="1" applyFill="1" applyBorder="1" applyAlignment="1">
      <alignment vertical="center" shrinkToFit="1"/>
    </xf>
    <xf numFmtId="188" fontId="11" fillId="0" borderId="49" xfId="0" applyNumberFormat="1" applyFont="1" applyFill="1" applyBorder="1" applyAlignment="1">
      <alignment vertical="center" shrinkToFit="1"/>
    </xf>
    <xf numFmtId="0" fontId="11" fillId="0" borderId="22" xfId="0" applyFont="1" applyFill="1" applyBorder="1" applyAlignment="1">
      <alignment horizontal="center" vertical="center" wrapText="1"/>
    </xf>
    <xf numFmtId="0" fontId="11" fillId="0" borderId="37" xfId="0" applyFont="1" applyFill="1" applyBorder="1" applyAlignment="1">
      <alignment horizontal="center" vertical="center" wrapText="1"/>
    </xf>
    <xf numFmtId="188" fontId="11" fillId="0" borderId="45" xfId="0" applyNumberFormat="1" applyFont="1" applyBorder="1" applyAlignment="1">
      <alignment vertical="center" shrinkToFit="1"/>
    </xf>
    <xf numFmtId="188" fontId="11" fillId="0" borderId="47" xfId="0" applyNumberFormat="1" applyFont="1" applyBorder="1" applyAlignment="1">
      <alignment vertical="center" shrinkToFit="1"/>
    </xf>
    <xf numFmtId="188" fontId="11" fillId="0" borderId="49" xfId="0" applyNumberFormat="1" applyFont="1" applyBorder="1" applyAlignment="1">
      <alignment vertical="center" shrinkToFit="1"/>
    </xf>
    <xf numFmtId="0" fontId="13" fillId="0" borderId="0" xfId="0" applyFont="1" applyAlignment="1">
      <alignment horizontal="center" vertical="center"/>
    </xf>
    <xf numFmtId="0" fontId="11" fillId="5" borderId="96" xfId="0" applyFont="1" applyFill="1" applyBorder="1" applyAlignment="1">
      <alignment horizontal="right" vertical="center" wrapText="1"/>
    </xf>
    <xf numFmtId="0" fontId="11" fillId="5" borderId="62" xfId="0" applyFont="1" applyFill="1" applyBorder="1" applyAlignment="1">
      <alignment horizontal="right" vertical="center" wrapText="1"/>
    </xf>
    <xf numFmtId="0" fontId="11" fillId="5" borderId="12" xfId="0" applyFont="1" applyFill="1" applyBorder="1" applyAlignment="1">
      <alignment horizontal="right" vertical="center" wrapText="1"/>
    </xf>
    <xf numFmtId="188" fontId="11" fillId="0" borderId="44" xfId="0" applyNumberFormat="1" applyFont="1" applyBorder="1" applyAlignment="1">
      <alignment vertical="center" shrinkToFit="1"/>
    </xf>
    <xf numFmtId="188" fontId="11" fillId="0" borderId="46" xfId="0" applyNumberFormat="1" applyFont="1" applyBorder="1" applyAlignment="1">
      <alignment vertical="center" shrinkToFit="1"/>
    </xf>
    <xf numFmtId="188" fontId="11" fillId="0" borderId="48" xfId="0" applyNumberFormat="1" applyFont="1" applyBorder="1" applyAlignment="1">
      <alignment vertical="center" shrinkToFit="1"/>
    </xf>
    <xf numFmtId="188" fontId="11" fillId="10" borderId="45" xfId="0" applyNumberFormat="1" applyFont="1" applyFill="1" applyBorder="1" applyAlignment="1">
      <alignment vertical="center" shrinkToFit="1"/>
    </xf>
    <xf numFmtId="188" fontId="11" fillId="10" borderId="47" xfId="0" applyNumberFormat="1" applyFont="1" applyFill="1" applyBorder="1" applyAlignment="1">
      <alignment vertical="center" shrinkToFit="1"/>
    </xf>
    <xf numFmtId="188" fontId="11" fillId="10" borderId="49" xfId="0" applyNumberFormat="1" applyFont="1" applyFill="1" applyBorder="1" applyAlignment="1">
      <alignment vertical="center" shrinkToFit="1"/>
    </xf>
    <xf numFmtId="0" fontId="11" fillId="0" borderId="10"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1" xfId="0" applyFont="1" applyBorder="1" applyAlignment="1">
      <alignment horizontal="center" vertical="center" textRotation="255" wrapText="1"/>
    </xf>
    <xf numFmtId="0" fontId="25" fillId="0" borderId="1" xfId="0" applyFont="1" applyBorder="1" applyAlignment="1">
      <alignment horizontal="center" vertical="center" shrinkToFit="1"/>
    </xf>
    <xf numFmtId="0" fontId="25" fillId="0" borderId="8" xfId="0" applyFont="1" applyBorder="1" applyAlignment="1">
      <alignment horizontal="center" vertical="center" shrinkToFit="1"/>
    </xf>
    <xf numFmtId="0" fontId="25" fillId="5" borderId="2" xfId="0" applyFont="1" applyFill="1" applyBorder="1" applyAlignment="1">
      <alignment vertical="center" wrapText="1"/>
    </xf>
    <xf numFmtId="0" fontId="25" fillId="5" borderId="3" xfId="0" applyFont="1" applyFill="1" applyBorder="1" applyAlignment="1">
      <alignment vertical="center" wrapText="1"/>
    </xf>
    <xf numFmtId="0" fontId="25" fillId="5" borderId="4" xfId="0" applyFont="1" applyFill="1" applyBorder="1" applyAlignment="1">
      <alignment vertical="center" wrapText="1"/>
    </xf>
    <xf numFmtId="0" fontId="25" fillId="5" borderId="5" xfId="0" applyFont="1" applyFill="1" applyBorder="1" applyAlignment="1">
      <alignment vertical="center" wrapText="1"/>
    </xf>
    <xf numFmtId="0" fontId="25" fillId="5" borderId="0" xfId="0" applyFont="1" applyFill="1" applyAlignment="1">
      <alignment vertical="center" wrapText="1"/>
    </xf>
    <xf numFmtId="0" fontId="25" fillId="5" borderId="7" xfId="0" applyFont="1" applyFill="1" applyBorder="1" applyAlignment="1">
      <alignment vertical="center" wrapText="1"/>
    </xf>
    <xf numFmtId="0" fontId="25" fillId="5" borderId="9" xfId="0" applyFont="1" applyFill="1" applyBorder="1" applyAlignment="1">
      <alignment vertical="center" wrapText="1"/>
    </xf>
    <xf numFmtId="0" fontId="25" fillId="5" borderId="10" xfId="0" applyFont="1" applyFill="1" applyBorder="1" applyAlignment="1">
      <alignment vertical="center" wrapText="1"/>
    </xf>
    <xf numFmtId="0" fontId="25" fillId="5" borderId="11" xfId="0" applyFont="1" applyFill="1" applyBorder="1" applyAlignment="1">
      <alignment vertical="center" wrapText="1"/>
    </xf>
    <xf numFmtId="0" fontId="25" fillId="0" borderId="5" xfId="0" applyFont="1" applyBorder="1" applyAlignment="1">
      <alignment vertical="center"/>
    </xf>
    <xf numFmtId="0" fontId="25" fillId="0" borderId="0" xfId="0" applyFont="1" applyAlignment="1">
      <alignment vertical="center"/>
    </xf>
    <xf numFmtId="0" fontId="25" fillId="0" borderId="2"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25" fillId="0" borderId="13" xfId="0" applyFont="1" applyBorder="1" applyAlignment="1">
      <alignment horizontal="left" vertical="center"/>
    </xf>
    <xf numFmtId="0" fontId="25" fillId="9" borderId="13" xfId="0" applyFont="1" applyFill="1" applyBorder="1" applyAlignment="1">
      <alignment horizontal="center" vertical="center"/>
    </xf>
    <xf numFmtId="0" fontId="25" fillId="0" borderId="3" xfId="0" applyFont="1" applyBorder="1" applyAlignment="1">
      <alignment vertical="center"/>
    </xf>
    <xf numFmtId="0" fontId="25" fillId="0" borderId="12" xfId="0" applyFont="1" applyBorder="1" applyAlignment="1">
      <alignment horizontal="center" vertical="center" wrapText="1"/>
    </xf>
    <xf numFmtId="0" fontId="25" fillId="0" borderId="63" xfId="0" applyFont="1" applyBorder="1" applyAlignment="1">
      <alignment horizontal="center" vertical="center" wrapText="1"/>
    </xf>
    <xf numFmtId="181" fontId="25" fillId="5" borderId="12" xfId="0" applyNumberFormat="1" applyFont="1" applyFill="1" applyBorder="1" applyAlignment="1">
      <alignment horizontal="center" vertical="center"/>
    </xf>
    <xf numFmtId="181" fontId="25" fillId="5" borderId="63" xfId="0" applyNumberFormat="1" applyFont="1" applyFill="1" applyBorder="1" applyAlignment="1">
      <alignment horizontal="center" vertical="center"/>
    </xf>
    <xf numFmtId="190" fontId="25" fillId="5" borderId="12" xfId="0" applyNumberFormat="1" applyFont="1" applyFill="1" applyBorder="1" applyAlignment="1">
      <alignment horizontal="center" vertical="center"/>
    </xf>
    <xf numFmtId="190" fontId="25" fillId="5" borderId="62" xfId="0" applyNumberFormat="1" applyFont="1" applyFill="1" applyBorder="1" applyAlignment="1">
      <alignment horizontal="center" vertical="center"/>
    </xf>
    <xf numFmtId="190" fontId="25" fillId="5" borderId="63" xfId="0" applyNumberFormat="1" applyFont="1" applyFill="1" applyBorder="1" applyAlignment="1">
      <alignment horizontal="center" vertical="center"/>
    </xf>
    <xf numFmtId="0" fontId="25" fillId="0" borderId="12" xfId="0" applyFont="1" applyBorder="1" applyAlignment="1">
      <alignment horizontal="left" vertical="center" wrapText="1"/>
    </xf>
    <xf numFmtId="0" fontId="25" fillId="0" borderId="62" xfId="0" applyFont="1" applyBorder="1" applyAlignment="1">
      <alignment horizontal="left" vertical="center" wrapText="1"/>
    </xf>
    <xf numFmtId="0" fontId="25" fillId="0" borderId="63" xfId="0" applyFont="1" applyBorder="1" applyAlignment="1">
      <alignment horizontal="left" vertical="center" wrapText="1"/>
    </xf>
    <xf numFmtId="0" fontId="21" fillId="0" borderId="12" xfId="0" applyFont="1" applyBorder="1" applyAlignment="1">
      <alignment horizontal="left" vertical="center"/>
    </xf>
    <xf numFmtId="0" fontId="21" fillId="0" borderId="62" xfId="0" applyFont="1" applyBorder="1" applyAlignment="1">
      <alignment horizontal="left" vertical="center"/>
    </xf>
    <xf numFmtId="0" fontId="21" fillId="0" borderId="63" xfId="0" applyFont="1" applyBorder="1" applyAlignment="1">
      <alignment horizontal="left" vertical="center"/>
    </xf>
    <xf numFmtId="0" fontId="25" fillId="5" borderId="13" xfId="0" applyFont="1" applyFill="1" applyBorder="1" applyAlignment="1">
      <alignment horizontal="center" vertical="center"/>
    </xf>
    <xf numFmtId="0" fontId="25" fillId="0" borderId="12" xfId="0" applyFont="1" applyBorder="1" applyAlignment="1">
      <alignment horizontal="center" vertical="center"/>
    </xf>
    <xf numFmtId="0" fontId="25" fillId="0" borderId="62" xfId="0" applyFont="1" applyBorder="1" applyAlignment="1">
      <alignment horizontal="center" vertical="center"/>
    </xf>
    <xf numFmtId="0" fontId="25" fillId="0" borderId="63" xfId="0" applyFont="1" applyBorder="1" applyAlignment="1">
      <alignment horizontal="center" vertical="center"/>
    </xf>
    <xf numFmtId="0" fontId="19" fillId="0" borderId="0" xfId="0" applyFont="1" applyAlignment="1">
      <alignment horizontal="center" vertical="center"/>
    </xf>
    <xf numFmtId="0" fontId="25" fillId="5" borderId="13" xfId="0" applyFont="1" applyFill="1" applyBorder="1" applyAlignment="1">
      <alignment vertical="center" shrinkToFit="1"/>
    </xf>
    <xf numFmtId="0" fontId="25" fillId="0" borderId="1" xfId="0" applyFont="1" applyBorder="1" applyAlignment="1">
      <alignment horizontal="center" vertical="center"/>
    </xf>
    <xf numFmtId="0" fontId="25" fillId="0" borderId="8" xfId="0" applyFont="1" applyBorder="1" applyAlignment="1">
      <alignment horizontal="center" vertical="center"/>
    </xf>
    <xf numFmtId="0" fontId="25" fillId="0" borderId="13" xfId="0" applyFont="1" applyBorder="1" applyAlignment="1">
      <alignment horizontal="center" vertical="center"/>
    </xf>
    <xf numFmtId="0" fontId="25" fillId="5" borderId="12" xfId="0" applyFont="1" applyFill="1" applyBorder="1" applyAlignment="1">
      <alignment horizontal="left" vertical="center"/>
    </xf>
    <xf numFmtId="0" fontId="25" fillId="5" borderId="62" xfId="0" applyFont="1" applyFill="1" applyBorder="1" applyAlignment="1">
      <alignment horizontal="left" vertical="center"/>
    </xf>
    <xf numFmtId="0" fontId="25" fillId="5" borderId="63" xfId="0" applyFont="1" applyFill="1" applyBorder="1" applyAlignment="1">
      <alignment horizontal="left" vertical="center"/>
    </xf>
    <xf numFmtId="0" fontId="25" fillId="0" borderId="1" xfId="0" applyFont="1" applyBorder="1" applyAlignment="1">
      <alignment horizontal="center" vertical="center" wrapText="1"/>
    </xf>
    <xf numFmtId="0" fontId="25" fillId="5" borderId="13" xfId="0" applyFont="1" applyFill="1" applyBorder="1" applyAlignment="1">
      <alignment vertical="center"/>
    </xf>
    <xf numFmtId="0" fontId="25" fillId="0" borderId="1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182" fontId="25" fillId="5" borderId="42" xfId="0" applyNumberFormat="1" applyFont="1" applyFill="1" applyBorder="1" applyAlignment="1">
      <alignment horizontal="center" vertical="center"/>
    </xf>
    <xf numFmtId="182" fontId="25" fillId="5" borderId="40" xfId="0" applyNumberFormat="1" applyFont="1" applyFill="1" applyBorder="1" applyAlignment="1">
      <alignment horizontal="center" vertical="center"/>
    </xf>
    <xf numFmtId="181" fontId="25" fillId="0" borderId="101" xfId="0" applyNumberFormat="1" applyFont="1" applyFill="1" applyBorder="1" applyAlignment="1">
      <alignment horizontal="center" vertical="center"/>
    </xf>
    <xf numFmtId="181" fontId="25" fillId="0" borderId="94" xfId="0" applyNumberFormat="1" applyFont="1" applyFill="1" applyBorder="1" applyAlignment="1">
      <alignment horizontal="center" vertical="center"/>
    </xf>
    <xf numFmtId="181" fontId="25" fillId="0" borderId="103" xfId="0" applyNumberFormat="1" applyFont="1" applyFill="1" applyBorder="1" applyAlignment="1">
      <alignment horizontal="center" vertical="center"/>
    </xf>
    <xf numFmtId="182" fontId="25" fillId="0" borderId="93" xfId="0" applyNumberFormat="1" applyFont="1" applyFill="1" applyBorder="1" applyAlignment="1">
      <alignment horizontal="center" vertical="center"/>
    </xf>
    <xf numFmtId="182" fontId="25" fillId="0" borderId="102" xfId="0" applyNumberFormat="1" applyFont="1" applyFill="1" applyBorder="1" applyAlignment="1">
      <alignment horizontal="center" vertical="center"/>
    </xf>
    <xf numFmtId="181" fontId="25" fillId="5" borderId="42" xfId="0" applyNumberFormat="1" applyFont="1" applyFill="1" applyBorder="1" applyAlignment="1">
      <alignment horizontal="center" vertical="center"/>
    </xf>
    <xf numFmtId="181" fontId="25" fillId="5" borderId="40" xfId="0" applyNumberFormat="1" applyFont="1" applyFill="1" applyBorder="1" applyAlignment="1">
      <alignment horizontal="center" vertical="center"/>
    </xf>
    <xf numFmtId="0" fontId="25" fillId="0" borderId="8" xfId="0" applyFont="1" applyFill="1" applyBorder="1" applyAlignment="1">
      <alignment horizontal="center" vertical="center"/>
    </xf>
    <xf numFmtId="0" fontId="25" fillId="0" borderId="2"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25" fillId="0" borderId="9"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4" xfId="0" applyFont="1" applyBorder="1" applyAlignment="1">
      <alignment horizontal="center" vertical="center" wrapText="1" shrinkToFit="1"/>
    </xf>
    <xf numFmtId="0" fontId="25" fillId="0" borderId="5" xfId="0" applyFont="1" applyBorder="1" applyAlignment="1">
      <alignment horizontal="center" vertical="center" wrapText="1" shrinkToFit="1"/>
    </xf>
    <xf numFmtId="0" fontId="25" fillId="0" borderId="7" xfId="0" applyFont="1" applyBorder="1" applyAlignment="1">
      <alignment horizontal="center" vertical="center" wrapText="1" shrinkToFit="1"/>
    </xf>
    <xf numFmtId="0" fontId="25" fillId="0" borderId="0" xfId="0" applyFont="1" applyBorder="1" applyAlignment="1">
      <alignment vertical="center"/>
    </xf>
    <xf numFmtId="0" fontId="25" fillId="0" borderId="2" xfId="0" applyFont="1" applyFill="1" applyBorder="1" applyAlignment="1">
      <alignment vertical="center" wrapText="1"/>
    </xf>
    <xf numFmtId="0" fontId="25" fillId="0" borderId="3" xfId="0" applyFont="1" applyFill="1" applyBorder="1" applyAlignment="1">
      <alignment vertical="center" wrapText="1"/>
    </xf>
    <xf numFmtId="0" fontId="25" fillId="0" borderId="4" xfId="0" applyFont="1" applyFill="1" applyBorder="1" applyAlignment="1">
      <alignment vertical="center" wrapText="1"/>
    </xf>
    <xf numFmtId="0" fontId="25" fillId="0" borderId="5" xfId="0" applyFont="1" applyFill="1" applyBorder="1" applyAlignment="1">
      <alignment vertical="center" wrapText="1"/>
    </xf>
    <xf numFmtId="0" fontId="25" fillId="0" borderId="0" xfId="0" applyFont="1" applyFill="1" applyAlignment="1">
      <alignment vertical="center" wrapText="1"/>
    </xf>
    <xf numFmtId="0" fontId="25" fillId="0" borderId="7" xfId="0" applyFont="1" applyFill="1" applyBorder="1" applyAlignment="1">
      <alignment vertical="center" wrapText="1"/>
    </xf>
    <xf numFmtId="0" fontId="25" fillId="0" borderId="9" xfId="0" applyFont="1" applyFill="1" applyBorder="1" applyAlignment="1">
      <alignment vertical="center" wrapText="1"/>
    </xf>
    <xf numFmtId="0" fontId="25" fillId="0" borderId="10" xfId="0" applyFont="1" applyFill="1" applyBorder="1" applyAlignment="1">
      <alignment vertical="center" wrapText="1"/>
    </xf>
    <xf numFmtId="0" fontId="25" fillId="0" borderId="11" xfId="0" applyFont="1" applyFill="1" applyBorder="1" applyAlignment="1">
      <alignment vertical="center" wrapText="1"/>
    </xf>
    <xf numFmtId="190" fontId="25" fillId="5" borderId="42" xfId="0" applyNumberFormat="1" applyFont="1" applyFill="1" applyBorder="1" applyAlignment="1">
      <alignment horizontal="center" vertical="center"/>
    </xf>
    <xf numFmtId="190" fontId="25" fillId="5" borderId="39" xfId="0" applyNumberFormat="1" applyFont="1" applyFill="1" applyBorder="1" applyAlignment="1">
      <alignment horizontal="center" vertical="center"/>
    </xf>
    <xf numFmtId="190" fontId="25" fillId="5" borderId="40" xfId="0" applyNumberFormat="1" applyFont="1" applyFill="1" applyBorder="1" applyAlignment="1">
      <alignment horizontal="center" vertical="center"/>
    </xf>
    <xf numFmtId="182" fontId="25" fillId="0" borderId="100" xfId="0" applyNumberFormat="1" applyFont="1" applyFill="1" applyBorder="1" applyAlignment="1">
      <alignment horizontal="center" vertical="center"/>
    </xf>
    <xf numFmtId="181" fontId="25" fillId="0" borderId="12" xfId="0" applyNumberFormat="1" applyFont="1" applyFill="1" applyBorder="1" applyAlignment="1">
      <alignment horizontal="center" vertical="center"/>
    </xf>
    <xf numFmtId="181" fontId="25" fillId="0" borderId="63" xfId="0" applyNumberFormat="1" applyFont="1" applyFill="1" applyBorder="1" applyAlignment="1">
      <alignment horizontal="center" vertical="center"/>
    </xf>
    <xf numFmtId="181" fontId="25" fillId="0" borderId="62" xfId="0" applyNumberFormat="1" applyFont="1" applyFill="1" applyBorder="1" applyAlignment="1">
      <alignment horizontal="center" vertical="center"/>
    </xf>
    <xf numFmtId="0" fontId="25" fillId="0" borderId="13" xfId="0" applyFont="1" applyFill="1" applyBorder="1" applyAlignment="1">
      <alignment horizontal="center" vertical="center" wrapText="1"/>
    </xf>
    <xf numFmtId="0" fontId="25" fillId="0" borderId="8" xfId="0" applyFont="1" applyFill="1" applyBorder="1" applyAlignment="1">
      <alignment horizontal="left" vertical="center"/>
    </xf>
    <xf numFmtId="0" fontId="25" fillId="0" borderId="13"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63" xfId="0" applyFont="1" applyFill="1" applyBorder="1" applyAlignment="1">
      <alignment horizontal="center" vertical="center"/>
    </xf>
    <xf numFmtId="0" fontId="25" fillId="0" borderId="13" xfId="0" applyFont="1" applyFill="1" applyBorder="1" applyAlignment="1">
      <alignment vertical="center"/>
    </xf>
    <xf numFmtId="0" fontId="25" fillId="5" borderId="38" xfId="0" applyFont="1" applyFill="1" applyBorder="1" applyAlignment="1">
      <alignment horizontal="center" vertical="center"/>
    </xf>
    <xf numFmtId="0" fontId="25" fillId="5" borderId="65" xfId="0" applyFont="1" applyFill="1" applyBorder="1" applyAlignment="1">
      <alignment horizontal="center" vertical="center"/>
    </xf>
    <xf numFmtId="0" fontId="25" fillId="5" borderId="41" xfId="0" applyFont="1" applyFill="1" applyBorder="1" applyAlignment="1">
      <alignment horizontal="center" vertical="center"/>
    </xf>
    <xf numFmtId="0" fontId="25" fillId="5" borderId="42" xfId="0" applyFont="1" applyFill="1" applyBorder="1" applyAlignment="1">
      <alignment horizontal="center" vertical="center"/>
    </xf>
    <xf numFmtId="0" fontId="25" fillId="5" borderId="39" xfId="0" applyFont="1" applyFill="1" applyBorder="1" applyAlignment="1">
      <alignment horizontal="center" vertical="center"/>
    </xf>
    <xf numFmtId="0" fontId="25" fillId="5" borderId="40" xfId="0" applyFont="1" applyFill="1" applyBorder="1" applyAlignment="1">
      <alignment horizontal="center" vertical="center"/>
    </xf>
    <xf numFmtId="0" fontId="25" fillId="0" borderId="9" xfId="0" applyFont="1" applyBorder="1" applyAlignment="1">
      <alignment horizontal="center" vertical="center"/>
    </xf>
    <xf numFmtId="0" fontId="25" fillId="5" borderId="38" xfId="0" applyFont="1" applyFill="1" applyBorder="1" applyAlignment="1">
      <alignment vertical="center" shrinkToFit="1"/>
    </xf>
    <xf numFmtId="0" fontId="25" fillId="5" borderId="65" xfId="0" applyFont="1" applyFill="1" applyBorder="1" applyAlignment="1">
      <alignment vertical="center" shrinkToFit="1"/>
    </xf>
    <xf numFmtId="0" fontId="25" fillId="5" borderId="41" xfId="0" applyFont="1" applyFill="1" applyBorder="1" applyAlignment="1">
      <alignment vertical="center" shrinkToFit="1"/>
    </xf>
    <xf numFmtId="0" fontId="25" fillId="0" borderId="1" xfId="0" applyFont="1" applyBorder="1" applyAlignment="1">
      <alignment horizontal="left" vertical="center"/>
    </xf>
    <xf numFmtId="0" fontId="25" fillId="9" borderId="12" xfId="0" applyFont="1" applyFill="1" applyBorder="1" applyAlignment="1">
      <alignment horizontal="left" vertical="center"/>
    </xf>
    <xf numFmtId="0" fontId="25" fillId="9" borderId="62" xfId="0" applyFont="1" applyFill="1" applyBorder="1" applyAlignment="1">
      <alignment horizontal="left" vertical="center"/>
    </xf>
    <xf numFmtId="0" fontId="25" fillId="9" borderId="63" xfId="0" applyFont="1" applyFill="1" applyBorder="1" applyAlignment="1">
      <alignment horizontal="left" vertical="center"/>
    </xf>
    <xf numFmtId="0" fontId="25" fillId="10" borderId="2" xfId="0" applyFont="1" applyFill="1" applyBorder="1" applyAlignment="1">
      <alignment vertical="center" wrapText="1"/>
    </xf>
    <xf numFmtId="0" fontId="25" fillId="10" borderId="3" xfId="0" applyFont="1" applyFill="1" applyBorder="1" applyAlignment="1">
      <alignment vertical="center" wrapText="1"/>
    </xf>
    <xf numFmtId="0" fontId="25" fillId="10" borderId="4" xfId="0" applyFont="1" applyFill="1" applyBorder="1" applyAlignment="1">
      <alignment vertical="center" wrapText="1"/>
    </xf>
    <xf numFmtId="0" fontId="25" fillId="10" borderId="5" xfId="0" applyFont="1" applyFill="1" applyBorder="1" applyAlignment="1">
      <alignment vertical="center" wrapText="1"/>
    </xf>
    <xf numFmtId="0" fontId="25" fillId="10" borderId="0" xfId="0" applyFont="1" applyFill="1" applyAlignment="1">
      <alignment vertical="center" wrapText="1"/>
    </xf>
    <xf numFmtId="0" fontId="25" fillId="10" borderId="7" xfId="0" applyFont="1" applyFill="1" applyBorder="1" applyAlignment="1">
      <alignment vertical="center" wrapText="1"/>
    </xf>
    <xf numFmtId="0" fontId="25" fillId="10" borderId="9" xfId="0" applyFont="1" applyFill="1" applyBorder="1" applyAlignment="1">
      <alignment vertical="center" wrapText="1"/>
    </xf>
    <xf numFmtId="0" fontId="25" fillId="10" borderId="10" xfId="0" applyFont="1" applyFill="1" applyBorder="1" applyAlignment="1">
      <alignment vertical="center" wrapText="1"/>
    </xf>
    <xf numFmtId="0" fontId="25" fillId="10" borderId="11" xfId="0" applyFont="1" applyFill="1" applyBorder="1" applyAlignment="1">
      <alignment vertical="center" wrapText="1"/>
    </xf>
    <xf numFmtId="181" fontId="25" fillId="2" borderId="12" xfId="0" applyNumberFormat="1" applyFont="1" applyFill="1" applyBorder="1" applyAlignment="1">
      <alignment horizontal="center" vertical="center"/>
    </xf>
    <xf numFmtId="181" fontId="25" fillId="2" borderId="63" xfId="0" applyNumberFormat="1" applyFont="1" applyFill="1" applyBorder="1" applyAlignment="1">
      <alignment horizontal="center" vertical="center"/>
    </xf>
    <xf numFmtId="181" fontId="25" fillId="2" borderId="62" xfId="0" applyNumberFormat="1" applyFont="1" applyFill="1" applyBorder="1" applyAlignment="1">
      <alignment horizontal="center" vertical="center"/>
    </xf>
    <xf numFmtId="181" fontId="62" fillId="5" borderId="42" xfId="0" applyNumberFormat="1" applyFont="1" applyFill="1" applyBorder="1" applyAlignment="1">
      <alignment horizontal="center" vertical="center"/>
    </xf>
    <xf numFmtId="181" fontId="62" fillId="5" borderId="40" xfId="0" applyNumberFormat="1" applyFont="1" applyFill="1" applyBorder="1" applyAlignment="1">
      <alignment horizontal="center" vertical="center"/>
    </xf>
    <xf numFmtId="182" fontId="25" fillId="2" borderId="93" xfId="0" applyNumberFormat="1" applyFont="1" applyFill="1" applyBorder="1" applyAlignment="1">
      <alignment horizontal="center" vertical="center"/>
    </xf>
    <xf numFmtId="182" fontId="25" fillId="2" borderId="100" xfId="0" applyNumberFormat="1" applyFont="1" applyFill="1" applyBorder="1" applyAlignment="1">
      <alignment horizontal="center" vertical="center"/>
    </xf>
    <xf numFmtId="182" fontId="25" fillId="2" borderId="102" xfId="0" applyNumberFormat="1" applyFont="1" applyFill="1" applyBorder="1" applyAlignment="1">
      <alignment horizontal="center" vertical="center"/>
    </xf>
    <xf numFmtId="182" fontId="62" fillId="5" borderId="42" xfId="0" applyNumberFormat="1" applyFont="1" applyFill="1" applyBorder="1" applyAlignment="1">
      <alignment horizontal="center" vertical="center"/>
    </xf>
    <xf numFmtId="182" fontId="62" fillId="5" borderId="40" xfId="0" applyNumberFormat="1" applyFont="1" applyFill="1" applyBorder="1" applyAlignment="1">
      <alignment horizontal="center" vertical="center"/>
    </xf>
    <xf numFmtId="181" fontId="25" fillId="2" borderId="101" xfId="0" applyNumberFormat="1" applyFont="1" applyFill="1" applyBorder="1" applyAlignment="1">
      <alignment horizontal="center" vertical="center"/>
    </xf>
    <xf numFmtId="181" fontId="25" fillId="2" borderId="94" xfId="0" applyNumberFormat="1" applyFont="1" applyFill="1" applyBorder="1" applyAlignment="1">
      <alignment horizontal="center" vertical="center"/>
    </xf>
    <xf numFmtId="181" fontId="25" fillId="2" borderId="103" xfId="0" applyNumberFormat="1" applyFont="1" applyFill="1" applyBorder="1" applyAlignment="1">
      <alignment horizontal="center" vertical="center"/>
    </xf>
    <xf numFmtId="0" fontId="25" fillId="2" borderId="13" xfId="0" applyFont="1" applyFill="1" applyBorder="1" applyAlignment="1">
      <alignment horizontal="center" vertical="center" wrapText="1"/>
    </xf>
    <xf numFmtId="0" fontId="25" fillId="2" borderId="8" xfId="0" applyFont="1" applyFill="1" applyBorder="1" applyAlignment="1">
      <alignment horizontal="left" vertical="center"/>
    </xf>
    <xf numFmtId="0" fontId="25" fillId="2" borderId="13"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63" xfId="0" applyFont="1" applyFill="1" applyBorder="1" applyAlignment="1">
      <alignment horizontal="center" vertical="center"/>
    </xf>
    <xf numFmtId="0" fontId="25" fillId="2" borderId="13" xfId="0" applyFont="1" applyFill="1" applyBorder="1" applyAlignment="1">
      <alignment vertical="center"/>
    </xf>
    <xf numFmtId="0" fontId="25" fillId="2" borderId="2" xfId="0" applyFont="1" applyFill="1" applyBorder="1" applyAlignment="1">
      <alignment horizontal="center" vertical="center" wrapText="1" shrinkToFit="1"/>
    </xf>
    <xf numFmtId="0" fontId="25" fillId="2" borderId="4" xfId="0" applyFont="1" applyFill="1" applyBorder="1" applyAlignment="1">
      <alignment horizontal="center" vertical="center" wrapText="1" shrinkToFit="1"/>
    </xf>
    <xf numFmtId="0" fontId="25" fillId="2" borderId="9" xfId="0" applyFont="1" applyFill="1" applyBorder="1" applyAlignment="1">
      <alignment horizontal="center" vertical="center" wrapText="1" shrinkToFit="1"/>
    </xf>
    <xf numFmtId="0" fontId="25" fillId="2" borderId="11" xfId="0" applyFont="1" applyFill="1" applyBorder="1" applyAlignment="1">
      <alignment horizontal="center" vertical="center" wrapText="1" shrinkToFit="1"/>
    </xf>
    <xf numFmtId="0" fontId="62" fillId="5" borderId="38" xfId="0" applyFont="1" applyFill="1" applyBorder="1" applyAlignment="1">
      <alignment horizontal="center" vertical="center"/>
    </xf>
    <xf numFmtId="0" fontId="62" fillId="5" borderId="65" xfId="0" applyFont="1" applyFill="1" applyBorder="1" applyAlignment="1">
      <alignment horizontal="center" vertical="center"/>
    </xf>
    <xf numFmtId="0" fontId="62" fillId="5" borderId="41" xfId="0" applyFont="1" applyFill="1" applyBorder="1" applyAlignment="1">
      <alignment horizontal="center" vertical="center"/>
    </xf>
    <xf numFmtId="0" fontId="62" fillId="5" borderId="42" xfId="0" applyFont="1" applyFill="1" applyBorder="1" applyAlignment="1">
      <alignment horizontal="center" vertical="center"/>
    </xf>
    <xf numFmtId="0" fontId="62" fillId="5" borderId="39" xfId="0" applyFont="1" applyFill="1" applyBorder="1" applyAlignment="1">
      <alignment horizontal="center" vertical="center"/>
    </xf>
    <xf numFmtId="0" fontId="62" fillId="5" borderId="40" xfId="0" applyFont="1" applyFill="1" applyBorder="1" applyAlignment="1">
      <alignment horizontal="center" vertical="center"/>
    </xf>
    <xf numFmtId="0" fontId="62" fillId="5" borderId="38" xfId="0" applyFont="1" applyFill="1" applyBorder="1" applyAlignment="1">
      <alignment vertical="center" shrinkToFit="1"/>
    </xf>
    <xf numFmtId="0" fontId="62" fillId="5" borderId="65" xfId="0" applyFont="1" applyFill="1" applyBorder="1" applyAlignment="1">
      <alignment vertical="center" shrinkToFit="1"/>
    </xf>
    <xf numFmtId="0" fontId="62" fillId="5" borderId="41" xfId="0" applyFont="1" applyFill="1" applyBorder="1" applyAlignment="1">
      <alignment vertical="center" shrinkToFit="1"/>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8"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1" xfId="4" applyFont="1" applyBorder="1" applyAlignment="1">
      <alignment horizontal="center" vertical="center" wrapText="1"/>
    </xf>
    <xf numFmtId="0" fontId="2" fillId="0" borderId="63" xfId="4" applyFont="1" applyBorder="1" applyAlignment="1">
      <alignment horizontal="center" vertical="center" wrapText="1"/>
    </xf>
    <xf numFmtId="0" fontId="33" fillId="0" borderId="82" xfId="4" applyFont="1" applyBorder="1" applyAlignment="1">
      <alignment horizontal="center" vertical="center"/>
    </xf>
    <xf numFmtId="0" fontId="33" fillId="0" borderId="87" xfId="4" applyFont="1" applyBorder="1" applyAlignment="1">
      <alignment horizontal="center" vertical="center"/>
    </xf>
    <xf numFmtId="0" fontId="33" fillId="0" borderId="91" xfId="4" applyFont="1" applyBorder="1" applyAlignment="1">
      <alignment horizontal="center" vertical="center"/>
    </xf>
    <xf numFmtId="0" fontId="33" fillId="0" borderId="92" xfId="4" applyFont="1" applyBorder="1" applyAlignment="1">
      <alignment horizontal="center" vertical="center"/>
    </xf>
    <xf numFmtId="0" fontId="33" fillId="0" borderId="0" xfId="4" applyFont="1" applyAlignment="1">
      <alignment horizontal="center" vertical="center"/>
    </xf>
    <xf numFmtId="38" fontId="41" fillId="0" borderId="88" xfId="5" applyFont="1" applyFill="1" applyBorder="1" applyAlignment="1">
      <alignment horizontal="right" vertical="center"/>
    </xf>
    <xf numFmtId="0" fontId="33" fillId="0" borderId="88" xfId="4" applyFont="1" applyBorder="1" applyAlignment="1">
      <alignment horizontal="center" vertical="center"/>
    </xf>
    <xf numFmtId="0" fontId="33" fillId="0" borderId="89"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38" fontId="33" fillId="0" borderId="80"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16" xfId="4" applyFont="1" applyBorder="1" applyAlignment="1">
      <alignment horizontal="center" vertical="center"/>
    </xf>
    <xf numFmtId="0" fontId="33" fillId="0" borderId="81" xfId="4" applyFont="1" applyBorder="1" applyAlignment="1">
      <alignment horizontal="center" vertical="center"/>
    </xf>
    <xf numFmtId="0" fontId="33" fillId="0" borderId="55" xfId="4" applyFont="1" applyBorder="1" applyAlignment="1">
      <alignment horizontal="center" vertical="center" wrapText="1"/>
    </xf>
    <xf numFmtId="0" fontId="33" fillId="0" borderId="57" xfId="4" applyFont="1" applyBorder="1" applyAlignment="1">
      <alignment horizontal="center" vertical="center"/>
    </xf>
    <xf numFmtId="0" fontId="33" fillId="0" borderId="58" xfId="4" applyFont="1" applyBorder="1" applyAlignment="1">
      <alignment horizontal="center" vertical="center"/>
    </xf>
    <xf numFmtId="38" fontId="33" fillId="0" borderId="55" xfId="5" applyFont="1" applyFill="1" applyBorder="1" applyAlignment="1">
      <alignment horizontal="right" vertical="center"/>
    </xf>
    <xf numFmtId="38" fontId="33" fillId="0" borderId="57" xfId="5" applyFont="1" applyFill="1" applyBorder="1" applyAlignment="1">
      <alignment horizontal="right" vertical="center"/>
    </xf>
    <xf numFmtId="38" fontId="33" fillId="0" borderId="58" xfId="5" applyFont="1" applyFill="1" applyBorder="1" applyAlignment="1">
      <alignment horizontal="right" vertical="center"/>
    </xf>
    <xf numFmtId="0" fontId="33" fillId="0" borderId="32" xfId="4" applyFont="1" applyBorder="1" applyAlignment="1">
      <alignment horizontal="center" vertical="center"/>
    </xf>
    <xf numFmtId="0" fontId="33" fillId="0" borderId="28" xfId="4" applyFont="1" applyBorder="1" applyAlignment="1">
      <alignment horizontal="center" vertical="center"/>
    </xf>
    <xf numFmtId="0" fontId="33" fillId="0" borderId="55" xfId="4" applyFont="1" applyBorder="1" applyAlignment="1">
      <alignment horizontal="center" vertical="center"/>
    </xf>
    <xf numFmtId="38" fontId="33" fillId="0" borderId="86" xfId="5" applyFont="1" applyFill="1" applyBorder="1" applyAlignment="1">
      <alignment horizontal="right" vertical="center"/>
    </xf>
    <xf numFmtId="38" fontId="33" fillId="0" borderId="82" xfId="5" applyFont="1" applyFill="1" applyBorder="1" applyAlignment="1">
      <alignment horizontal="right" vertical="center"/>
    </xf>
    <xf numFmtId="38" fontId="33" fillId="0" borderId="90" xfId="5" applyFont="1" applyFill="1" applyBorder="1" applyAlignment="1">
      <alignment horizontal="right" vertical="center"/>
    </xf>
    <xf numFmtId="38" fontId="33" fillId="0" borderId="91" xfId="5" applyFont="1" applyFill="1" applyBorder="1" applyAlignment="1">
      <alignment horizontal="right" vertical="center"/>
    </xf>
    <xf numFmtId="0" fontId="33" fillId="0" borderId="14" xfId="4" applyFont="1" applyBorder="1" applyAlignment="1">
      <alignment horizontal="center" vertical="center"/>
    </xf>
    <xf numFmtId="38" fontId="33" fillId="0" borderId="42" xfId="5" applyFont="1" applyFill="1" applyBorder="1" applyAlignment="1">
      <alignment horizontal="right" vertical="center"/>
    </xf>
    <xf numFmtId="38" fontId="33" fillId="0" borderId="39" xfId="5" applyFont="1" applyFill="1" applyBorder="1" applyAlignment="1">
      <alignment horizontal="right" vertical="center"/>
    </xf>
    <xf numFmtId="0" fontId="33" fillId="0" borderId="39" xfId="4" applyFont="1" applyBorder="1" applyAlignment="1">
      <alignment horizontal="center" vertical="center"/>
    </xf>
    <xf numFmtId="0" fontId="33" fillId="0" borderId="40" xfId="4" applyFont="1" applyBorder="1" applyAlignment="1">
      <alignment horizontal="center" vertical="center"/>
    </xf>
    <xf numFmtId="0" fontId="33" fillId="0" borderId="83" xfId="4" applyFont="1" applyBorder="1" applyAlignment="1">
      <alignment horizontal="center" vertical="center"/>
    </xf>
    <xf numFmtId="0" fontId="33" fillId="0" borderId="84" xfId="4" applyFont="1" applyBorder="1" applyAlignment="1">
      <alignment horizontal="center" vertical="center"/>
    </xf>
    <xf numFmtId="0" fontId="33" fillId="0" borderId="85" xfId="4" applyFont="1" applyBorder="1" applyAlignment="1">
      <alignment horizontal="center" vertical="center"/>
    </xf>
    <xf numFmtId="0" fontId="33" fillId="0" borderId="0" xfId="4" applyFont="1" applyAlignment="1">
      <alignment horizontal="left" vertical="center"/>
    </xf>
    <xf numFmtId="0" fontId="35" fillId="0" borderId="14" xfId="4" applyFont="1" applyBorder="1" applyAlignment="1">
      <alignment horizontal="center" vertical="center" wrapText="1"/>
    </xf>
    <xf numFmtId="0" fontId="35" fillId="0" borderId="14" xfId="4" applyFont="1" applyBorder="1" applyAlignment="1">
      <alignment horizontal="center" vertical="center"/>
    </xf>
    <xf numFmtId="0" fontId="35" fillId="0" borderId="42" xfId="4" applyFont="1" applyBorder="1" applyAlignment="1">
      <alignment horizontal="center" vertical="center" wrapText="1"/>
    </xf>
    <xf numFmtId="0" fontId="35" fillId="0" borderId="39" xfId="4" applyFont="1" applyBorder="1" applyAlignment="1">
      <alignment horizontal="center" vertical="center" wrapText="1"/>
    </xf>
    <xf numFmtId="0" fontId="35" fillId="0" borderId="40" xfId="4" applyFont="1" applyBorder="1" applyAlignment="1">
      <alignment horizontal="center" vertical="center" wrapText="1"/>
    </xf>
    <xf numFmtId="0" fontId="33" fillId="0" borderId="42" xfId="4" applyFont="1" applyBorder="1" applyAlignment="1">
      <alignment horizontal="center" vertical="center" wrapText="1"/>
    </xf>
    <xf numFmtId="0" fontId="33" fillId="0" borderId="39" xfId="4" applyFont="1" applyBorder="1" applyAlignment="1">
      <alignment horizontal="center" vertical="center" wrapText="1"/>
    </xf>
    <xf numFmtId="0" fontId="33" fillId="0" borderId="75" xfId="4" applyFont="1" applyBorder="1" applyAlignment="1">
      <alignment horizontal="center" vertical="center" wrapText="1"/>
    </xf>
    <xf numFmtId="0" fontId="33" fillId="0" borderId="76" xfId="4" applyFont="1" applyBorder="1" applyAlignment="1">
      <alignment horizontal="center" vertical="center" wrapText="1"/>
    </xf>
    <xf numFmtId="0" fontId="33" fillId="0" borderId="77" xfId="4" applyFont="1" applyBorder="1" applyAlignment="1">
      <alignment horizontal="center" vertical="center"/>
    </xf>
    <xf numFmtId="0" fontId="33" fillId="0" borderId="78" xfId="4" applyFont="1" applyBorder="1" applyAlignment="1">
      <alignment horizontal="center" vertical="center"/>
    </xf>
    <xf numFmtId="0" fontId="33" fillId="0" borderId="74" xfId="4" applyFont="1" applyBorder="1" applyAlignment="1">
      <alignment horizontal="center" vertical="center" wrapText="1"/>
    </xf>
    <xf numFmtId="0" fontId="33" fillId="0" borderId="14"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0" xfId="4" applyFont="1" applyAlignment="1">
      <alignment horizontal="center" vertical="center" wrapText="1"/>
    </xf>
    <xf numFmtId="0" fontId="33" fillId="0" borderId="42" xfId="4" applyFont="1" applyBorder="1" applyAlignment="1">
      <alignment horizontal="left" vertical="center" wrapText="1"/>
    </xf>
    <xf numFmtId="0" fontId="33" fillId="0" borderId="39" xfId="4" applyFont="1" applyBorder="1" applyAlignment="1">
      <alignment horizontal="left" vertical="center"/>
    </xf>
    <xf numFmtId="0" fontId="33" fillId="0" borderId="40"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3" fillId="0" borderId="14" xfId="4" applyFont="1" applyBorder="1" applyAlignment="1">
      <alignment horizontal="left" vertical="center" wrapText="1"/>
    </xf>
    <xf numFmtId="0" fontId="37" fillId="0" borderId="14" xfId="4" applyFont="1" applyBorder="1" applyAlignment="1">
      <alignment horizontal="center" vertical="center"/>
    </xf>
    <xf numFmtId="0" fontId="37" fillId="0" borderId="42" xfId="4" applyFont="1" applyBorder="1" applyAlignment="1">
      <alignment horizontal="center" vertical="center"/>
    </xf>
    <xf numFmtId="38" fontId="33" fillId="0" borderId="39" xfId="5" applyFont="1" applyFill="1" applyBorder="1" applyAlignment="1">
      <alignment horizontal="center" vertical="center"/>
    </xf>
    <xf numFmtId="38" fontId="33" fillId="0" borderId="42" xfId="5" applyFont="1" applyFill="1" applyBorder="1" applyAlignment="1">
      <alignment horizontal="center" vertical="center" wrapText="1"/>
    </xf>
    <xf numFmtId="38" fontId="33" fillId="0" borderId="39" xfId="5" applyFont="1" applyFill="1" applyBorder="1" applyAlignment="1">
      <alignment horizontal="center" vertical="center" wrapText="1"/>
    </xf>
    <xf numFmtId="38" fontId="33" fillId="0" borderId="79" xfId="5" applyFont="1" applyFill="1" applyBorder="1" applyAlignment="1">
      <alignment horizontal="right" vertical="center"/>
    </xf>
    <xf numFmtId="0" fontId="33" fillId="0" borderId="42" xfId="4" applyFont="1" applyBorder="1" applyAlignment="1">
      <alignment horizontal="center" vertical="center"/>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24" fillId="0" borderId="0" xfId="4" applyFont="1" applyAlignment="1">
      <alignment horizontal="center" vertical="center" wrapText="1"/>
    </xf>
    <xf numFmtId="0" fontId="24" fillId="0" borderId="14" xfId="4" applyFont="1" applyBorder="1" applyAlignment="1">
      <alignment horizontal="center" vertical="center" wrapText="1"/>
    </xf>
    <xf numFmtId="0" fontId="24" fillId="0" borderId="14" xfId="4" applyFont="1" applyBorder="1" applyAlignment="1">
      <alignment horizontal="center" vertical="center"/>
    </xf>
    <xf numFmtId="0" fontId="24" fillId="0" borderId="42" xfId="4" applyFont="1" applyBorder="1" applyAlignment="1">
      <alignment horizontal="center" vertical="center"/>
    </xf>
    <xf numFmtId="0" fontId="24" fillId="0" borderId="39" xfId="4" applyFont="1" applyBorder="1" applyAlignment="1">
      <alignment horizontal="center" vertical="center"/>
    </xf>
    <xf numFmtId="0" fontId="24" fillId="0" borderId="40" xfId="4" applyFont="1" applyBorder="1" applyAlignment="1">
      <alignment horizontal="center" vertical="center"/>
    </xf>
    <xf numFmtId="38" fontId="24" fillId="0" borderId="14" xfId="5" applyFont="1" applyFill="1" applyBorder="1" applyAlignment="1">
      <alignment horizontal="center" vertical="center" wrapText="1"/>
    </xf>
    <xf numFmtId="0" fontId="24" fillId="0" borderId="55"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2" xfId="4" applyFont="1" applyBorder="1" applyAlignment="1">
      <alignment horizontal="center" vertical="center" wrapText="1"/>
    </xf>
    <xf numFmtId="0" fontId="24" fillId="0" borderId="26" xfId="4" applyFont="1" applyBorder="1" applyAlignment="1">
      <alignment horizontal="center" vertical="center" wrapText="1"/>
    </xf>
    <xf numFmtId="0" fontId="24" fillId="0" borderId="57"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28" xfId="4" applyFont="1" applyBorder="1" applyAlignment="1">
      <alignment horizontal="center" vertical="center" wrapText="1"/>
    </xf>
    <xf numFmtId="0" fontId="33" fillId="0" borderId="39" xfId="4" applyFont="1" applyBorder="1" applyAlignment="1">
      <alignment horizontal="left" vertical="center" wrapText="1"/>
    </xf>
    <xf numFmtId="0" fontId="33" fillId="0" borderId="40" xfId="4" applyFont="1" applyBorder="1" applyAlignment="1">
      <alignment horizontal="left" vertical="center" wrapText="1"/>
    </xf>
    <xf numFmtId="0" fontId="33" fillId="0" borderId="14" xfId="4" applyFont="1" applyBorder="1" applyAlignment="1">
      <alignment horizontal="left" vertical="center"/>
    </xf>
    <xf numFmtId="0" fontId="8" fillId="0" borderId="42" xfId="4" applyFont="1" applyBorder="1" applyAlignment="1">
      <alignment horizontal="left" vertical="center" wrapText="1"/>
    </xf>
    <xf numFmtId="0" fontId="8" fillId="0" borderId="39" xfId="4" applyFont="1" applyBorder="1" applyAlignment="1">
      <alignment horizontal="left" vertical="center"/>
    </xf>
    <xf numFmtId="0" fontId="8" fillId="0" borderId="40" xfId="4" applyFont="1" applyBorder="1" applyAlignment="1">
      <alignment horizontal="left" vertical="center"/>
    </xf>
    <xf numFmtId="0" fontId="35" fillId="0" borderId="14" xfId="4" applyFont="1" applyBorder="1" applyAlignment="1">
      <alignment horizontal="left" vertical="center" wrapText="1"/>
    </xf>
    <xf numFmtId="0" fontId="33" fillId="0" borderId="74" xfId="4" applyFont="1" applyBorder="1" applyAlignment="1">
      <alignment horizontal="center" vertical="center"/>
    </xf>
    <xf numFmtId="0" fontId="33" fillId="0" borderId="54" xfId="4" applyFont="1" applyBorder="1" applyAlignment="1">
      <alignment horizontal="center" vertical="center"/>
    </xf>
    <xf numFmtId="0" fontId="34" fillId="0" borderId="39" xfId="4" applyFont="1" applyBorder="1" applyAlignment="1">
      <alignment horizontal="center" vertical="center"/>
    </xf>
    <xf numFmtId="0" fontId="34" fillId="0" borderId="40" xfId="4" applyFont="1" applyBorder="1" applyAlignment="1">
      <alignment horizontal="center" vertical="center"/>
    </xf>
    <xf numFmtId="0" fontId="33" fillId="0" borderId="38" xfId="4" applyFont="1" applyBorder="1" applyAlignment="1">
      <alignment horizontal="center" vertical="center"/>
    </xf>
    <xf numFmtId="0" fontId="33" fillId="0" borderId="65" xfId="4" applyFont="1" applyBorder="1" applyAlignment="1">
      <alignment horizontal="center" vertical="center"/>
    </xf>
    <xf numFmtId="0" fontId="33" fillId="0" borderId="41" xfId="4" applyFont="1" applyBorder="1" applyAlignment="1">
      <alignment horizontal="center" vertical="center"/>
    </xf>
    <xf numFmtId="0" fontId="33" fillId="0" borderId="59" xfId="4" applyFont="1" applyBorder="1" applyAlignment="1">
      <alignment horizontal="center" vertical="center"/>
    </xf>
    <xf numFmtId="0" fontId="33" fillId="0" borderId="67" xfId="4" applyFont="1" applyBorder="1" applyAlignment="1">
      <alignment horizontal="center" vertical="center"/>
    </xf>
    <xf numFmtId="0" fontId="33" fillId="0" borderId="68" xfId="4" applyFont="1" applyBorder="1" applyAlignment="1">
      <alignment horizontal="center" vertical="center"/>
    </xf>
    <xf numFmtId="0" fontId="31" fillId="0" borderId="0" xfId="4" applyFont="1" applyAlignment="1">
      <alignment horizontal="center" vertical="center"/>
    </xf>
    <xf numFmtId="0" fontId="8" fillId="0" borderId="42" xfId="4" applyFont="1" applyBorder="1" applyAlignment="1">
      <alignment horizontal="center" vertical="center"/>
    </xf>
    <xf numFmtId="0" fontId="8" fillId="0" borderId="39" xfId="4" applyFont="1" applyBorder="1" applyAlignment="1">
      <alignment horizontal="center" vertical="center"/>
    </xf>
    <xf numFmtId="0" fontId="8" fillId="0" borderId="40" xfId="4" applyFont="1" applyBorder="1" applyAlignment="1">
      <alignment horizontal="center" vertical="center"/>
    </xf>
    <xf numFmtId="0" fontId="8" fillId="0" borderId="0" xfId="4" applyFont="1" applyAlignment="1">
      <alignment horizontal="center" vertical="center"/>
    </xf>
    <xf numFmtId="0" fontId="33" fillId="0" borderId="36"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26" xfId="4" applyFont="1" applyBorder="1" applyAlignment="1">
      <alignment horizontal="center" vertical="center"/>
    </xf>
    <xf numFmtId="192" fontId="50" fillId="5" borderId="63" xfId="0" applyNumberFormat="1" applyFont="1" applyFill="1" applyBorder="1" applyAlignment="1">
      <alignment horizontal="right" vertical="center" shrinkToFit="1"/>
    </xf>
    <xf numFmtId="192" fontId="11" fillId="0" borderId="63" xfId="0" applyNumberFormat="1" applyFont="1" applyBorder="1" applyAlignment="1">
      <alignment horizontal="right" vertical="center" shrinkToFit="1"/>
    </xf>
    <xf numFmtId="192" fontId="11" fillId="5" borderId="63" xfId="0" applyNumberFormat="1" applyFont="1" applyFill="1" applyBorder="1" applyAlignment="1">
      <alignment horizontal="right" vertical="center" shrinkToFit="1"/>
    </xf>
    <xf numFmtId="192" fontId="11" fillId="0" borderId="7" xfId="0" applyNumberFormat="1" applyFont="1" applyFill="1" applyBorder="1" applyAlignment="1">
      <alignment horizontal="right" vertical="center" shrinkToFit="1"/>
    </xf>
    <xf numFmtId="192" fontId="50" fillId="5" borderId="14" xfId="0" applyNumberFormat="1" applyFont="1" applyFill="1" applyBorder="1" applyAlignment="1">
      <alignment vertical="center" shrinkToFit="1"/>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489857</xdr:colOff>
      <xdr:row>1</xdr:row>
      <xdr:rowOff>54429</xdr:rowOff>
    </xdr:from>
    <xdr:to>
      <xdr:col>11</xdr:col>
      <xdr:colOff>326571</xdr:colOff>
      <xdr:row>2</xdr:row>
      <xdr:rowOff>136072</xdr:rowOff>
    </xdr:to>
    <xdr:sp macro="" textlink="">
      <xdr:nvSpPr>
        <xdr:cNvPr id="3" name="テキスト ボックス 2">
          <a:extLst>
            <a:ext uri="{FF2B5EF4-FFF2-40B4-BE49-F238E27FC236}">
              <a16:creationId xmlns:a16="http://schemas.microsoft.com/office/drawing/2014/main" id="{CDB8E46F-E615-47D7-9BE2-A83DDDA152C7}"/>
            </a:ext>
          </a:extLst>
        </xdr:cNvPr>
        <xdr:cNvSpPr txBox="1"/>
      </xdr:nvSpPr>
      <xdr:spPr>
        <a:xfrm>
          <a:off x="5279571" y="299358"/>
          <a:ext cx="2177143" cy="29935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のセル内を入力してください。</a:t>
          </a:r>
        </a:p>
      </xdr:txBody>
    </xdr:sp>
    <xdr:clientData/>
  </xdr:twoCellAnchor>
  <xdr:twoCellAnchor>
    <xdr:from>
      <xdr:col>7</xdr:col>
      <xdr:colOff>581933</xdr:colOff>
      <xdr:row>1</xdr:row>
      <xdr:rowOff>112938</xdr:rowOff>
    </xdr:from>
    <xdr:to>
      <xdr:col>8</xdr:col>
      <xdr:colOff>248104</xdr:colOff>
      <xdr:row>2</xdr:row>
      <xdr:rowOff>51253</xdr:rowOff>
    </xdr:to>
    <xdr:sp macro="" textlink="">
      <xdr:nvSpPr>
        <xdr:cNvPr id="4" name="正方形/長方形 3">
          <a:extLst>
            <a:ext uri="{FF2B5EF4-FFF2-40B4-BE49-F238E27FC236}">
              <a16:creationId xmlns:a16="http://schemas.microsoft.com/office/drawing/2014/main" id="{9E4B8CE1-608A-46A1-867E-4A59336C85AB}"/>
            </a:ext>
          </a:extLst>
        </xdr:cNvPr>
        <xdr:cNvSpPr/>
      </xdr:nvSpPr>
      <xdr:spPr>
        <a:xfrm>
          <a:off x="5371647" y="357867"/>
          <a:ext cx="251278" cy="15602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54496</xdr:colOff>
      <xdr:row>9</xdr:row>
      <xdr:rowOff>15875</xdr:rowOff>
    </xdr:from>
    <xdr:to>
      <xdr:col>21</xdr:col>
      <xdr:colOff>285749</xdr:colOff>
      <xdr:row>54</xdr:row>
      <xdr:rowOff>219075</xdr:rowOff>
    </xdr:to>
    <xdr:sp macro="" textlink="">
      <xdr:nvSpPr>
        <xdr:cNvPr id="2" name="右中かっこ 1">
          <a:extLst>
            <a:ext uri="{FF2B5EF4-FFF2-40B4-BE49-F238E27FC236}">
              <a16:creationId xmlns:a16="http://schemas.microsoft.com/office/drawing/2014/main" id="{BCFC7E12-1202-451E-8A6C-7F1CF5C2ACCA}"/>
            </a:ext>
          </a:extLst>
        </xdr:cNvPr>
        <xdr:cNvSpPr/>
      </xdr:nvSpPr>
      <xdr:spPr>
        <a:xfrm>
          <a:off x="7817371" y="1958975"/>
          <a:ext cx="231253" cy="1049020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1197269</xdr:colOff>
      <xdr:row>17</xdr:row>
      <xdr:rowOff>133350</xdr:rowOff>
    </xdr:from>
    <xdr:to>
      <xdr:col>8</xdr:col>
      <xdr:colOff>468992</xdr:colOff>
      <xdr:row>26</xdr:row>
      <xdr:rowOff>44823</xdr:rowOff>
    </xdr:to>
    <xdr:sp macro="" textlink="">
      <xdr:nvSpPr>
        <xdr:cNvPr id="3" name="テキスト ボックス 2">
          <a:extLst>
            <a:ext uri="{FF2B5EF4-FFF2-40B4-BE49-F238E27FC236}">
              <a16:creationId xmlns:a16="http://schemas.microsoft.com/office/drawing/2014/main" id="{EF9EEB15-1C39-4911-8AE2-2F576B11BD0B}"/>
            </a:ext>
          </a:extLst>
        </xdr:cNvPr>
        <xdr:cNvSpPr txBox="1"/>
      </xdr:nvSpPr>
      <xdr:spPr>
        <a:xfrm>
          <a:off x="1892034" y="3853703"/>
          <a:ext cx="3989399" cy="192853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BIZ UDPゴシック" panose="020B0400000000000000" pitchFamily="50" charset="-128"/>
              <a:ea typeface="BIZ UDPゴシック" panose="020B0400000000000000" pitchFamily="50" charset="-128"/>
            </a:rPr>
            <a:t>【</a:t>
          </a:r>
          <a:r>
            <a:rPr kumimoji="1" lang="ja-JP" altLang="en-US" sz="1000">
              <a:solidFill>
                <a:srgbClr val="FF0000"/>
              </a:solidFill>
              <a:latin typeface="BIZ UDPゴシック" panose="020B0400000000000000" pitchFamily="50" charset="-128"/>
              <a:ea typeface="BIZ UDPゴシック" panose="020B0400000000000000" pitchFamily="50" charset="-128"/>
            </a:rPr>
            <a:t>補助対象外費用</a:t>
          </a:r>
          <a:r>
            <a:rPr kumimoji="1" lang="en-US" altLang="ja-JP" sz="1000">
              <a:solidFill>
                <a:srgbClr val="FF0000"/>
              </a:solidFill>
              <a:latin typeface="BIZ UDPゴシック" panose="020B0400000000000000" pitchFamily="50" charset="-128"/>
              <a:ea typeface="BIZ UDPゴシック" panose="020B0400000000000000" pitchFamily="50" charset="-128"/>
            </a:rPr>
            <a:t>】</a:t>
          </a:r>
        </a:p>
        <a:p>
          <a:r>
            <a:rPr kumimoji="1" lang="ja-JP" altLang="en-US" sz="1000">
              <a:latin typeface="+mj-ea"/>
              <a:ea typeface="+mj-ea"/>
            </a:rPr>
            <a:t>・設計その他工事に伴う事務に要する費用</a:t>
          </a:r>
          <a:endParaRPr kumimoji="1" lang="en-US" altLang="ja-JP" sz="1000">
            <a:latin typeface="+mj-ea"/>
            <a:ea typeface="+mj-ea"/>
          </a:endParaRPr>
        </a:p>
        <a:p>
          <a:r>
            <a:rPr kumimoji="1" lang="ja-JP" altLang="en-US" sz="1000">
              <a:latin typeface="+mj-ea"/>
              <a:ea typeface="+mj-ea"/>
            </a:rPr>
            <a:t>・土地の取得又は整地に要する費用</a:t>
          </a:r>
          <a:endParaRPr kumimoji="1" lang="en-US" altLang="ja-JP" sz="1000">
            <a:latin typeface="+mj-ea"/>
            <a:ea typeface="+mj-ea"/>
          </a:endParaRPr>
        </a:p>
        <a:p>
          <a:r>
            <a:rPr kumimoji="1" lang="ja-JP" altLang="en-US" sz="1000">
              <a:latin typeface="+mj-ea"/>
              <a:ea typeface="+mj-ea"/>
            </a:rPr>
            <a:t>・門、柵、塀及び造園工事並びに通路敷設に要する費用</a:t>
          </a:r>
          <a:endParaRPr kumimoji="1" lang="en-US" altLang="ja-JP" sz="1000">
            <a:latin typeface="+mj-ea"/>
            <a:ea typeface="+mj-ea"/>
          </a:endParaRPr>
        </a:p>
        <a:p>
          <a:r>
            <a:rPr kumimoji="1" lang="ja-JP" altLang="en-US" sz="1000">
              <a:latin typeface="+mj-ea"/>
              <a:ea typeface="+mj-ea"/>
            </a:rPr>
            <a:t>・既存建物の買収（既存建物を買収することが建物を新築することよりも効率 的であると認められる場合における当該建物の買収を除く。）</a:t>
          </a:r>
          <a:endParaRPr kumimoji="1" lang="en-US" altLang="ja-JP" sz="1000">
            <a:latin typeface="+mj-ea"/>
            <a:ea typeface="+mj-ea"/>
          </a:endParaRPr>
        </a:p>
        <a:p>
          <a:r>
            <a:rPr kumimoji="1" lang="ja-JP" altLang="en-US" sz="1000">
              <a:latin typeface="+mj-ea"/>
              <a:ea typeface="+mj-ea"/>
            </a:rPr>
            <a:t>・その他の整備費として適当と認められない費用</a:t>
          </a:r>
          <a:endParaRPr kumimoji="1" lang="en-US" altLang="ja-JP" sz="1000">
            <a:latin typeface="+mj-ea"/>
            <a:ea typeface="+mj-ea"/>
          </a:endParaRPr>
        </a:p>
        <a:p>
          <a:r>
            <a:rPr kumimoji="1" lang="ja-JP" altLang="en-US" sz="1000">
              <a:latin typeface="+mj-ea"/>
              <a:ea typeface="+mj-ea"/>
            </a:rPr>
            <a:t>・建築工事を伴わず、単にキャビネットや物置等を購入して設置する場合も補助対象になりません（ただし、物置等であっても、土地に定着させるための工事を伴うなど建築物として整備する場合は対象となる）</a:t>
          </a:r>
          <a:endParaRPr kumimoji="1" lang="en-US" altLang="ja-JP" sz="1000">
            <a:latin typeface="+mj-ea"/>
            <a:ea typeface="+mj-ea"/>
          </a:endParaRPr>
        </a:p>
      </xdr:txBody>
    </xdr:sp>
    <xdr:clientData/>
  </xdr:twoCellAnchor>
  <xdr:twoCellAnchor>
    <xdr:from>
      <xdr:col>1</xdr:col>
      <xdr:colOff>278500</xdr:colOff>
      <xdr:row>21</xdr:row>
      <xdr:rowOff>201145</xdr:rowOff>
    </xdr:from>
    <xdr:to>
      <xdr:col>2</xdr:col>
      <xdr:colOff>1197269</xdr:colOff>
      <xdr:row>29</xdr:row>
      <xdr:rowOff>197757</xdr:rowOff>
    </xdr:to>
    <xdr:cxnSp macro="">
      <xdr:nvCxnSpPr>
        <xdr:cNvPr id="4" name="直線矢印コネクタ 3">
          <a:extLst>
            <a:ext uri="{FF2B5EF4-FFF2-40B4-BE49-F238E27FC236}">
              <a16:creationId xmlns:a16="http://schemas.microsoft.com/office/drawing/2014/main" id="{587AE1FE-8483-453D-805A-D646D659E0E0}"/>
            </a:ext>
          </a:extLst>
        </xdr:cNvPr>
        <xdr:cNvCxnSpPr>
          <a:stCxn id="3" idx="1"/>
        </xdr:cNvCxnSpPr>
      </xdr:nvCxnSpPr>
      <xdr:spPr>
        <a:xfrm flipH="1">
          <a:off x="625882" y="4817969"/>
          <a:ext cx="1266152" cy="178955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294528</xdr:colOff>
      <xdr:row>8</xdr:row>
      <xdr:rowOff>64060</xdr:rowOff>
    </xdr:from>
    <xdr:to>
      <xdr:col>9</xdr:col>
      <xdr:colOff>381000</xdr:colOff>
      <xdr:row>10</xdr:row>
      <xdr:rowOff>112058</xdr:rowOff>
    </xdr:to>
    <xdr:sp macro="" textlink="">
      <xdr:nvSpPr>
        <xdr:cNvPr id="12" name="テキスト ボックス 11">
          <a:extLst>
            <a:ext uri="{FF2B5EF4-FFF2-40B4-BE49-F238E27FC236}">
              <a16:creationId xmlns:a16="http://schemas.microsoft.com/office/drawing/2014/main" id="{CB9AB7DB-B18F-4D2E-B758-D9CDFB33E2A2}"/>
            </a:ext>
          </a:extLst>
        </xdr:cNvPr>
        <xdr:cNvSpPr txBox="1"/>
      </xdr:nvSpPr>
      <xdr:spPr>
        <a:xfrm>
          <a:off x="3925234" y="1767354"/>
          <a:ext cx="2462119" cy="49623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j-ea"/>
              <a:ea typeface="+mj-ea"/>
            </a:rPr>
            <a:t>年度別内訳（令和６年度）はすべて総事業費と同じ数量を入力してください。</a:t>
          </a:r>
        </a:p>
      </xdr:txBody>
    </xdr:sp>
    <xdr:clientData/>
  </xdr:twoCellAnchor>
  <xdr:twoCellAnchor>
    <xdr:from>
      <xdr:col>6</xdr:col>
      <xdr:colOff>395381</xdr:colOff>
      <xdr:row>10</xdr:row>
      <xdr:rowOff>123265</xdr:rowOff>
    </xdr:from>
    <xdr:to>
      <xdr:col>8</xdr:col>
      <xdr:colOff>179295</xdr:colOff>
      <xdr:row>12</xdr:row>
      <xdr:rowOff>3174</xdr:rowOff>
    </xdr:to>
    <xdr:sp macro="" textlink="">
      <xdr:nvSpPr>
        <xdr:cNvPr id="30" name="矢印: 下 29">
          <a:extLst>
            <a:ext uri="{FF2B5EF4-FFF2-40B4-BE49-F238E27FC236}">
              <a16:creationId xmlns:a16="http://schemas.microsoft.com/office/drawing/2014/main" id="{3453E336-B21D-4CFF-A250-825D50D49215}"/>
            </a:ext>
          </a:extLst>
        </xdr:cNvPr>
        <xdr:cNvSpPr/>
      </xdr:nvSpPr>
      <xdr:spPr>
        <a:xfrm>
          <a:off x="4619999" y="2274794"/>
          <a:ext cx="971737" cy="32814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515471</xdr:colOff>
      <xdr:row>1</xdr:row>
      <xdr:rowOff>168089</xdr:rowOff>
    </xdr:from>
    <xdr:to>
      <xdr:col>10</xdr:col>
      <xdr:colOff>611495</xdr:colOff>
      <xdr:row>3</xdr:row>
      <xdr:rowOff>89621</xdr:rowOff>
    </xdr:to>
    <xdr:sp macro="" textlink="">
      <xdr:nvSpPr>
        <xdr:cNvPr id="2" name="テキスト ボックス 1">
          <a:extLst>
            <a:ext uri="{FF2B5EF4-FFF2-40B4-BE49-F238E27FC236}">
              <a16:creationId xmlns:a16="http://schemas.microsoft.com/office/drawing/2014/main" id="{F6543C46-E61C-4510-8A2A-1AE599BFA219}"/>
            </a:ext>
          </a:extLst>
        </xdr:cNvPr>
        <xdr:cNvSpPr txBox="1"/>
      </xdr:nvSpPr>
      <xdr:spPr>
        <a:xfrm>
          <a:off x="5479677" y="324971"/>
          <a:ext cx="2180318" cy="30253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のセル内を入力してください。</a:t>
          </a:r>
        </a:p>
      </xdr:txBody>
    </xdr:sp>
    <xdr:clientData/>
  </xdr:twoCellAnchor>
  <xdr:twoCellAnchor>
    <xdr:from>
      <xdr:col>7</xdr:col>
      <xdr:colOff>582706</xdr:colOff>
      <xdr:row>1</xdr:row>
      <xdr:rowOff>220943</xdr:rowOff>
    </xdr:from>
    <xdr:to>
      <xdr:col>8</xdr:col>
      <xdr:colOff>142394</xdr:colOff>
      <xdr:row>2</xdr:row>
      <xdr:rowOff>152854</xdr:rowOff>
    </xdr:to>
    <xdr:sp macro="" textlink="">
      <xdr:nvSpPr>
        <xdr:cNvPr id="3" name="正方形/長方形 2">
          <a:extLst>
            <a:ext uri="{FF2B5EF4-FFF2-40B4-BE49-F238E27FC236}">
              <a16:creationId xmlns:a16="http://schemas.microsoft.com/office/drawing/2014/main" id="{4FE43492-36C6-4B79-BCA0-ECAEAF228880}"/>
            </a:ext>
          </a:extLst>
        </xdr:cNvPr>
        <xdr:cNvSpPr/>
      </xdr:nvSpPr>
      <xdr:spPr>
        <a:xfrm>
          <a:off x="5546912" y="377825"/>
          <a:ext cx="254453" cy="15602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32045</xdr:colOff>
      <xdr:row>4</xdr:row>
      <xdr:rowOff>120090</xdr:rowOff>
    </xdr:from>
    <xdr:to>
      <xdr:col>11</xdr:col>
      <xdr:colOff>153149</xdr:colOff>
      <xdr:row>5</xdr:row>
      <xdr:rowOff>146718</xdr:rowOff>
    </xdr:to>
    <xdr:sp macro="" textlink="">
      <xdr:nvSpPr>
        <xdr:cNvPr id="2" name="テキスト ボックス 1">
          <a:extLst>
            <a:ext uri="{FF2B5EF4-FFF2-40B4-BE49-F238E27FC236}">
              <a16:creationId xmlns:a16="http://schemas.microsoft.com/office/drawing/2014/main" id="{A8401A9C-EAE9-409B-9876-F6A7D6B4E704}"/>
            </a:ext>
          </a:extLst>
        </xdr:cNvPr>
        <xdr:cNvSpPr txBox="1"/>
      </xdr:nvSpPr>
      <xdr:spPr>
        <a:xfrm>
          <a:off x="4996251" y="814855"/>
          <a:ext cx="2900163" cy="2619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j-ea"/>
              <a:ea typeface="+mj-ea"/>
            </a:rPr>
            <a:t>全体事業と同じ期間としてください。こちらは記載例です。</a:t>
          </a:r>
        </a:p>
      </xdr:txBody>
    </xdr:sp>
    <xdr:clientData/>
  </xdr:twoCellAnchor>
  <xdr:twoCellAnchor>
    <xdr:from>
      <xdr:col>8</xdr:col>
      <xdr:colOff>11205</xdr:colOff>
      <xdr:row>5</xdr:row>
      <xdr:rowOff>143543</xdr:rowOff>
    </xdr:from>
    <xdr:to>
      <xdr:col>9</xdr:col>
      <xdr:colOff>91010</xdr:colOff>
      <xdr:row>12</xdr:row>
      <xdr:rowOff>33618</xdr:rowOff>
    </xdr:to>
    <xdr:cxnSp macro="">
      <xdr:nvCxnSpPr>
        <xdr:cNvPr id="4" name="直線矢印コネクタ 3">
          <a:extLst>
            <a:ext uri="{FF2B5EF4-FFF2-40B4-BE49-F238E27FC236}">
              <a16:creationId xmlns:a16="http://schemas.microsoft.com/office/drawing/2014/main" id="{898FCC86-80EC-49C2-A89E-2E2183F55168}"/>
            </a:ext>
          </a:extLst>
        </xdr:cNvPr>
        <xdr:cNvCxnSpPr>
          <a:stCxn id="2" idx="2"/>
        </xdr:cNvCxnSpPr>
      </xdr:nvCxnSpPr>
      <xdr:spPr>
        <a:xfrm flipH="1">
          <a:off x="5670176" y="1073631"/>
          <a:ext cx="774569" cy="106669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76200</xdr:colOff>
      <xdr:row>17</xdr:row>
      <xdr:rowOff>133351</xdr:rowOff>
    </xdr:from>
    <xdr:to>
      <xdr:col>13</xdr:col>
      <xdr:colOff>200025</xdr:colOff>
      <xdr:row>29</xdr:row>
      <xdr:rowOff>276226</xdr:rowOff>
    </xdr:to>
    <xdr:sp macro="" textlink="">
      <xdr:nvSpPr>
        <xdr:cNvPr id="7" name="テキスト ボックス 6">
          <a:extLst>
            <a:ext uri="{FF2B5EF4-FFF2-40B4-BE49-F238E27FC236}">
              <a16:creationId xmlns:a16="http://schemas.microsoft.com/office/drawing/2014/main" id="{B8279959-6DC6-460A-B465-508310994B62}"/>
            </a:ext>
          </a:extLst>
        </xdr:cNvPr>
        <xdr:cNvSpPr txBox="1"/>
      </xdr:nvSpPr>
      <xdr:spPr>
        <a:xfrm>
          <a:off x="7124700" y="3143251"/>
          <a:ext cx="2209800" cy="23812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●鉄骨鉄筋コンクリート造</a:t>
          </a:r>
          <a:endParaRPr kumimoji="1" lang="en-US" altLang="ja-JP" sz="1100">
            <a:latin typeface="+mj-ea"/>
            <a:ea typeface="+mj-ea"/>
          </a:endParaRPr>
        </a:p>
        <a:p>
          <a:r>
            <a:rPr kumimoji="1" lang="ja-JP" altLang="en-US" sz="1100">
              <a:latin typeface="+mj-ea"/>
              <a:ea typeface="+mj-ea"/>
            </a:rPr>
            <a:t>●鉄筋コンクリート造</a:t>
          </a:r>
          <a:endParaRPr kumimoji="1" lang="en-US" altLang="ja-JP" sz="1100">
            <a:latin typeface="+mj-ea"/>
            <a:ea typeface="+mj-ea"/>
          </a:endParaRPr>
        </a:p>
        <a:p>
          <a:r>
            <a:rPr kumimoji="1" lang="ja-JP" altLang="en-US" sz="1100">
              <a:latin typeface="+mj-ea"/>
              <a:ea typeface="+mj-ea"/>
            </a:rPr>
            <a:t>●鉄骨造（鉄筋コンクリート造と同等の強度）</a:t>
          </a:r>
          <a:endParaRPr kumimoji="1" lang="en-US" altLang="ja-JP" sz="1100">
            <a:latin typeface="+mj-ea"/>
            <a:ea typeface="+mj-ea"/>
          </a:endParaRPr>
        </a:p>
        <a:p>
          <a:r>
            <a:rPr kumimoji="1" lang="ja-JP" altLang="en-US" sz="1100">
              <a:latin typeface="+mj-ea"/>
              <a:ea typeface="+mj-ea"/>
            </a:rPr>
            <a:t>●鉄骨造（ブロック造と同等の強度）</a:t>
          </a:r>
          <a:endParaRPr kumimoji="1" lang="en-US" altLang="ja-JP" sz="1100">
            <a:latin typeface="+mj-ea"/>
            <a:ea typeface="+mj-ea"/>
          </a:endParaRPr>
        </a:p>
        <a:p>
          <a:r>
            <a:rPr kumimoji="1" lang="ja-JP" altLang="en-US" sz="1100">
              <a:latin typeface="+mj-ea"/>
              <a:ea typeface="+mj-ea"/>
            </a:rPr>
            <a:t>●ブロック造</a:t>
          </a:r>
          <a:endParaRPr kumimoji="1" lang="en-US" altLang="ja-JP" sz="1100">
            <a:latin typeface="+mj-ea"/>
            <a:ea typeface="+mj-ea"/>
          </a:endParaRPr>
        </a:p>
        <a:p>
          <a:r>
            <a:rPr kumimoji="1" lang="ja-JP" altLang="en-US" sz="1100">
              <a:latin typeface="+mj-ea"/>
              <a:ea typeface="+mj-ea"/>
            </a:rPr>
            <a:t>●木造</a:t>
          </a:r>
          <a:endParaRPr kumimoji="1" lang="en-US" altLang="ja-JP" sz="1100">
            <a:latin typeface="+mj-ea"/>
            <a:ea typeface="+mj-ea"/>
          </a:endParaRPr>
        </a:p>
        <a:p>
          <a:r>
            <a:rPr kumimoji="1" lang="ja-JP" altLang="en-US" sz="1100">
              <a:latin typeface="+mj-ea"/>
              <a:ea typeface="+mj-ea"/>
            </a:rPr>
            <a:t>●プレハブ造</a:t>
          </a:r>
          <a:endParaRPr kumimoji="1" lang="en-US" altLang="ja-JP" sz="1100">
            <a:latin typeface="+mj-ea"/>
            <a:ea typeface="+mj-ea"/>
          </a:endParaRPr>
        </a:p>
        <a:p>
          <a:r>
            <a:rPr kumimoji="1" lang="ja-JP" altLang="en-US" sz="1100">
              <a:latin typeface="+mj-ea"/>
              <a:ea typeface="+mj-ea"/>
            </a:rPr>
            <a:t>の中から選択してください（プルダウン）。</a:t>
          </a:r>
        </a:p>
      </xdr:txBody>
    </xdr:sp>
    <xdr:clientData/>
  </xdr:twoCellAnchor>
  <xdr:twoCellAnchor>
    <xdr:from>
      <xdr:col>9</xdr:col>
      <xdr:colOff>161939</xdr:colOff>
      <xdr:row>18</xdr:row>
      <xdr:rowOff>133354</xdr:rowOff>
    </xdr:from>
    <xdr:to>
      <xdr:col>10</xdr:col>
      <xdr:colOff>76200</xdr:colOff>
      <xdr:row>23</xdr:row>
      <xdr:rowOff>142876</xdr:rowOff>
    </xdr:to>
    <xdr:cxnSp macro="">
      <xdr:nvCxnSpPr>
        <xdr:cNvPr id="8" name="直線矢印コネクタ 7">
          <a:extLst>
            <a:ext uri="{FF2B5EF4-FFF2-40B4-BE49-F238E27FC236}">
              <a16:creationId xmlns:a16="http://schemas.microsoft.com/office/drawing/2014/main" id="{87365D69-C46F-4491-A00B-F6A34E886506}"/>
            </a:ext>
          </a:extLst>
        </xdr:cNvPr>
        <xdr:cNvCxnSpPr>
          <a:stCxn id="7" idx="1"/>
        </xdr:cNvCxnSpPr>
      </xdr:nvCxnSpPr>
      <xdr:spPr>
        <a:xfrm flipH="1" flipV="1">
          <a:off x="6515114" y="3305179"/>
          <a:ext cx="609586" cy="102869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276238</xdr:colOff>
      <xdr:row>18</xdr:row>
      <xdr:rowOff>152404</xdr:rowOff>
    </xdr:from>
    <xdr:to>
      <xdr:col>10</xdr:col>
      <xdr:colOff>76200</xdr:colOff>
      <xdr:row>23</xdr:row>
      <xdr:rowOff>142876</xdr:rowOff>
    </xdr:to>
    <xdr:cxnSp macro="">
      <xdr:nvCxnSpPr>
        <xdr:cNvPr id="9" name="直線矢印コネクタ 8">
          <a:extLst>
            <a:ext uri="{FF2B5EF4-FFF2-40B4-BE49-F238E27FC236}">
              <a16:creationId xmlns:a16="http://schemas.microsoft.com/office/drawing/2014/main" id="{9367B825-F67A-4809-AD9D-76F283826539}"/>
            </a:ext>
          </a:extLst>
        </xdr:cNvPr>
        <xdr:cNvCxnSpPr>
          <a:stCxn id="7" idx="1"/>
        </xdr:cNvCxnSpPr>
      </xdr:nvCxnSpPr>
      <xdr:spPr>
        <a:xfrm flipH="1" flipV="1">
          <a:off x="3152788" y="3324229"/>
          <a:ext cx="3971912" cy="100964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115796</xdr:colOff>
      <xdr:row>5</xdr:row>
      <xdr:rowOff>30445</xdr:rowOff>
    </xdr:from>
    <xdr:to>
      <xdr:col>13</xdr:col>
      <xdr:colOff>171450</xdr:colOff>
      <xdr:row>16</xdr:row>
      <xdr:rowOff>101600</xdr:rowOff>
    </xdr:to>
    <xdr:sp macro="" textlink="">
      <xdr:nvSpPr>
        <xdr:cNvPr id="10" name="テキスト ボックス 9">
          <a:extLst>
            <a:ext uri="{FF2B5EF4-FFF2-40B4-BE49-F238E27FC236}">
              <a16:creationId xmlns:a16="http://schemas.microsoft.com/office/drawing/2014/main" id="{EAF8B32C-7485-4380-BC42-91B48313D5FF}"/>
            </a:ext>
          </a:extLst>
        </xdr:cNvPr>
        <xdr:cNvSpPr txBox="1"/>
      </xdr:nvSpPr>
      <xdr:spPr>
        <a:xfrm>
          <a:off x="7859621" y="954370"/>
          <a:ext cx="1446304" cy="19190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●新築</a:t>
          </a:r>
          <a:endParaRPr kumimoji="1" lang="en-US" altLang="ja-JP" sz="1100">
            <a:latin typeface="+mj-ea"/>
            <a:ea typeface="+mj-ea"/>
          </a:endParaRPr>
        </a:p>
        <a:p>
          <a:r>
            <a:rPr kumimoji="1" lang="ja-JP" altLang="en-US" sz="1100">
              <a:latin typeface="+mj-ea"/>
              <a:ea typeface="+mj-ea"/>
            </a:rPr>
            <a:t>●移転新築</a:t>
          </a:r>
          <a:endParaRPr kumimoji="1" lang="en-US" altLang="ja-JP" sz="1100">
            <a:latin typeface="+mj-ea"/>
            <a:ea typeface="+mj-ea"/>
          </a:endParaRPr>
        </a:p>
        <a:p>
          <a:r>
            <a:rPr kumimoji="1" lang="ja-JP" altLang="en-US" sz="1100">
              <a:latin typeface="+mj-ea"/>
              <a:ea typeface="+mj-ea"/>
            </a:rPr>
            <a:t>●増築</a:t>
          </a:r>
          <a:endParaRPr kumimoji="1" lang="en-US" altLang="ja-JP" sz="1100">
            <a:latin typeface="+mj-ea"/>
            <a:ea typeface="+mj-ea"/>
          </a:endParaRPr>
        </a:p>
        <a:p>
          <a:r>
            <a:rPr kumimoji="1" lang="ja-JP" altLang="en-US" sz="1100">
              <a:latin typeface="+mj-ea"/>
              <a:ea typeface="+mj-ea"/>
            </a:rPr>
            <a:t>●改修</a:t>
          </a:r>
          <a:endParaRPr kumimoji="1" lang="en-US" altLang="ja-JP" sz="1100">
            <a:latin typeface="+mj-ea"/>
            <a:ea typeface="+mj-ea"/>
          </a:endParaRPr>
        </a:p>
        <a:p>
          <a:r>
            <a:rPr kumimoji="1" lang="ja-JP" altLang="en-US" sz="1100">
              <a:latin typeface="+mj-ea"/>
              <a:ea typeface="+mj-ea"/>
            </a:rPr>
            <a:t>●改築</a:t>
          </a:r>
          <a:endParaRPr kumimoji="1" lang="en-US" altLang="ja-JP" sz="1100">
            <a:latin typeface="+mj-ea"/>
            <a:ea typeface="+mj-ea"/>
          </a:endParaRPr>
        </a:p>
        <a:p>
          <a:r>
            <a:rPr kumimoji="1" lang="ja-JP" altLang="en-US" sz="1100">
              <a:latin typeface="+mj-ea"/>
              <a:ea typeface="+mj-ea"/>
            </a:rPr>
            <a:t>の中から選択してください（プルダウン）。　両方同じものを選択してください。</a:t>
          </a:r>
          <a:endParaRPr kumimoji="1" lang="en-US" altLang="ja-JP" sz="1100">
            <a:latin typeface="+mj-ea"/>
            <a:ea typeface="+mj-ea"/>
          </a:endParaRPr>
        </a:p>
      </xdr:txBody>
    </xdr:sp>
    <xdr:clientData/>
  </xdr:twoCellAnchor>
  <xdr:twoCellAnchor>
    <xdr:from>
      <xdr:col>3</xdr:col>
      <xdr:colOff>448235</xdr:colOff>
      <xdr:row>8</xdr:row>
      <xdr:rowOff>112342</xdr:rowOff>
    </xdr:from>
    <xdr:to>
      <xdr:col>11</xdr:col>
      <xdr:colOff>107766</xdr:colOff>
      <xdr:row>15</xdr:row>
      <xdr:rowOff>33618</xdr:rowOff>
    </xdr:to>
    <xdr:cxnSp macro="">
      <xdr:nvCxnSpPr>
        <xdr:cNvPr id="11" name="直線矢印コネクタ 10">
          <a:extLst>
            <a:ext uri="{FF2B5EF4-FFF2-40B4-BE49-F238E27FC236}">
              <a16:creationId xmlns:a16="http://schemas.microsoft.com/office/drawing/2014/main" id="{870E2A43-B704-431C-9EC6-5D9F2C6756FF}"/>
            </a:ext>
          </a:extLst>
        </xdr:cNvPr>
        <xdr:cNvCxnSpPr/>
      </xdr:nvCxnSpPr>
      <xdr:spPr>
        <a:xfrm flipH="1">
          <a:off x="2633382" y="1513077"/>
          <a:ext cx="5217649" cy="106427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163236</xdr:colOff>
      <xdr:row>10</xdr:row>
      <xdr:rowOff>132698</xdr:rowOff>
    </xdr:from>
    <xdr:to>
      <xdr:col>11</xdr:col>
      <xdr:colOff>115796</xdr:colOff>
      <xdr:row>15</xdr:row>
      <xdr:rowOff>44824</xdr:rowOff>
    </xdr:to>
    <xdr:cxnSp macro="">
      <xdr:nvCxnSpPr>
        <xdr:cNvPr id="14" name="直線矢印コネクタ 13">
          <a:extLst>
            <a:ext uri="{FF2B5EF4-FFF2-40B4-BE49-F238E27FC236}">
              <a16:creationId xmlns:a16="http://schemas.microsoft.com/office/drawing/2014/main" id="{0B705ACA-304A-48F3-A3F8-030FE937F009}"/>
            </a:ext>
          </a:extLst>
        </xdr:cNvPr>
        <xdr:cNvCxnSpPr>
          <a:stCxn id="10" idx="1"/>
        </xdr:cNvCxnSpPr>
      </xdr:nvCxnSpPr>
      <xdr:spPr>
        <a:xfrm flipH="1">
          <a:off x="6516411" y="1913873"/>
          <a:ext cx="1343210" cy="66460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78442</xdr:colOff>
      <xdr:row>42</xdr:row>
      <xdr:rowOff>112059</xdr:rowOff>
    </xdr:from>
    <xdr:to>
      <xdr:col>9</xdr:col>
      <xdr:colOff>347383</xdr:colOff>
      <xdr:row>44</xdr:row>
      <xdr:rowOff>156882</xdr:rowOff>
    </xdr:to>
    <xdr:sp macro="" textlink="">
      <xdr:nvSpPr>
        <xdr:cNvPr id="37" name="テキスト ボックス 36">
          <a:extLst>
            <a:ext uri="{FF2B5EF4-FFF2-40B4-BE49-F238E27FC236}">
              <a16:creationId xmlns:a16="http://schemas.microsoft.com/office/drawing/2014/main" id="{B888D484-CDD0-4804-843C-A9D591929E35}"/>
            </a:ext>
          </a:extLst>
        </xdr:cNvPr>
        <xdr:cNvSpPr txBox="1"/>
      </xdr:nvSpPr>
      <xdr:spPr>
        <a:xfrm>
          <a:off x="3653118" y="7900147"/>
          <a:ext cx="3048000" cy="24652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j-ea"/>
              <a:ea typeface="+mj-ea"/>
            </a:rPr>
            <a:t>医療措置協定締結の有無を御回答ください。（プルダウン）</a:t>
          </a:r>
        </a:p>
      </xdr:txBody>
    </xdr:sp>
    <xdr:clientData/>
  </xdr:twoCellAnchor>
  <xdr:twoCellAnchor>
    <xdr:from>
      <xdr:col>3</xdr:col>
      <xdr:colOff>657972</xdr:colOff>
      <xdr:row>44</xdr:row>
      <xdr:rowOff>35205</xdr:rowOff>
    </xdr:from>
    <xdr:to>
      <xdr:col>5</xdr:col>
      <xdr:colOff>78442</xdr:colOff>
      <xdr:row>45</xdr:row>
      <xdr:rowOff>601942</xdr:rowOff>
    </xdr:to>
    <xdr:cxnSp macro="">
      <xdr:nvCxnSpPr>
        <xdr:cNvPr id="38" name="直線矢印コネクタ 37">
          <a:extLst>
            <a:ext uri="{FF2B5EF4-FFF2-40B4-BE49-F238E27FC236}">
              <a16:creationId xmlns:a16="http://schemas.microsoft.com/office/drawing/2014/main" id="{B9C3D924-FA6C-4028-BDF1-51F11C25E7B2}"/>
            </a:ext>
          </a:extLst>
        </xdr:cNvPr>
        <xdr:cNvCxnSpPr>
          <a:stCxn id="37" idx="1"/>
        </xdr:cNvCxnSpPr>
      </xdr:nvCxnSpPr>
      <xdr:spPr>
        <a:xfrm flipH="1">
          <a:off x="2843119" y="8024999"/>
          <a:ext cx="809999" cy="80206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493059</xdr:colOff>
      <xdr:row>45</xdr:row>
      <xdr:rowOff>409761</xdr:rowOff>
    </xdr:from>
    <xdr:to>
      <xdr:col>13</xdr:col>
      <xdr:colOff>123825</xdr:colOff>
      <xdr:row>46</xdr:row>
      <xdr:rowOff>161925</xdr:rowOff>
    </xdr:to>
    <xdr:sp macro="" textlink="">
      <xdr:nvSpPr>
        <xdr:cNvPr id="40" name="テキスト ボックス 39">
          <a:extLst>
            <a:ext uri="{FF2B5EF4-FFF2-40B4-BE49-F238E27FC236}">
              <a16:creationId xmlns:a16="http://schemas.microsoft.com/office/drawing/2014/main" id="{FF8B76BD-F55A-42F4-A20B-0A52AD91F501}"/>
            </a:ext>
          </a:extLst>
        </xdr:cNvPr>
        <xdr:cNvSpPr txBox="1"/>
      </xdr:nvSpPr>
      <xdr:spPr>
        <a:xfrm>
          <a:off x="5455584" y="8620311"/>
          <a:ext cx="3802716" cy="66656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j-ea"/>
              <a:ea typeface="+mj-ea"/>
            </a:rPr>
            <a:t>（１）が無の場合は、締結予定時期を入力してください。</a:t>
          </a:r>
          <a:endParaRPr kumimoji="1" lang="en-US" altLang="ja-JP" sz="1000">
            <a:latin typeface="+mj-ea"/>
            <a:ea typeface="+mj-ea"/>
          </a:endParaRPr>
        </a:p>
        <a:p>
          <a:r>
            <a:rPr kumimoji="1" lang="ja-JP" altLang="en-US" sz="1000">
              <a:latin typeface="+mj-ea"/>
              <a:ea typeface="+mj-ea"/>
            </a:rPr>
            <a:t>医療措置協定の締結方法等については、県ＨＰに掲載されています。</a:t>
          </a:r>
          <a:endParaRPr kumimoji="1" lang="en-US" altLang="ja-JP" sz="1000">
            <a:latin typeface="+mj-ea"/>
            <a:ea typeface="+mj-ea"/>
          </a:endParaRPr>
        </a:p>
        <a:p>
          <a:r>
            <a:rPr kumimoji="1" lang="en-US" altLang="ja-JP" sz="1000">
              <a:latin typeface="+mj-ea"/>
              <a:ea typeface="+mj-ea"/>
            </a:rPr>
            <a:t>https://www.pref.gunma.jp/page/213867.html</a:t>
          </a:r>
        </a:p>
      </xdr:txBody>
    </xdr:sp>
    <xdr:clientData/>
  </xdr:twoCellAnchor>
  <xdr:twoCellAnchor>
    <xdr:from>
      <xdr:col>7</xdr:col>
      <xdr:colOff>1</xdr:colOff>
      <xdr:row>45</xdr:row>
      <xdr:rowOff>743043</xdr:rowOff>
    </xdr:from>
    <xdr:to>
      <xdr:col>7</xdr:col>
      <xdr:colOff>493059</xdr:colOff>
      <xdr:row>46</xdr:row>
      <xdr:rowOff>27268</xdr:rowOff>
    </xdr:to>
    <xdr:cxnSp macro="">
      <xdr:nvCxnSpPr>
        <xdr:cNvPr id="42" name="直線矢印コネクタ 41">
          <a:extLst>
            <a:ext uri="{FF2B5EF4-FFF2-40B4-BE49-F238E27FC236}">
              <a16:creationId xmlns:a16="http://schemas.microsoft.com/office/drawing/2014/main" id="{15B86392-5116-43D3-854D-B03FB1BF386E}"/>
            </a:ext>
          </a:extLst>
        </xdr:cNvPr>
        <xdr:cNvCxnSpPr>
          <a:stCxn id="40" idx="1"/>
        </xdr:cNvCxnSpPr>
      </xdr:nvCxnSpPr>
      <xdr:spPr>
        <a:xfrm flipH="1">
          <a:off x="4962526" y="8953593"/>
          <a:ext cx="493058" cy="1986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view="pageBreakPreview" topLeftCell="P1" zoomScale="75" zoomScaleNormal="75" zoomScaleSheetLayoutView="75" workbookViewId="0">
      <selection activeCell="V8" sqref="V8"/>
    </sheetView>
  </sheetViews>
  <sheetFormatPr defaultColWidth="9" defaultRowHeight="13" outlineLevelCol="1"/>
  <cols>
    <col min="1" max="1" width="3.26953125" style="54" customWidth="1"/>
    <col min="2" max="2" width="9" style="54"/>
    <col min="3" max="3" width="9.08984375" style="54" hidden="1" customWidth="1" outlineLevel="1"/>
    <col min="4" max="4" width="13.6328125" style="54" hidden="1" customWidth="1" outlineLevel="1"/>
    <col min="5" max="5" width="9.08984375" style="54" hidden="1" customWidth="1" outlineLevel="1"/>
    <col min="6" max="6" width="13.6328125" style="54" hidden="1" customWidth="1" outlineLevel="1"/>
    <col min="7" max="7" width="13.6328125" style="54" customWidth="1" collapsed="1"/>
    <col min="8" max="8" width="11.90625" style="54" customWidth="1"/>
    <col min="9" max="9" width="9.453125" style="54" customWidth="1"/>
    <col min="10" max="10" width="16.6328125" style="54" customWidth="1"/>
    <col min="11" max="11" width="12.08984375" style="54" customWidth="1"/>
    <col min="12" max="12" width="12.6328125" style="54" customWidth="1"/>
    <col min="13" max="13" width="8.6328125" style="54" customWidth="1"/>
    <col min="14" max="14" width="12.6328125" style="54" customWidth="1"/>
    <col min="15" max="15" width="9.6328125" style="54" customWidth="1"/>
    <col min="16" max="16" width="8.6328125" style="54" customWidth="1"/>
    <col min="17" max="17" width="12.6328125" style="54" customWidth="1"/>
    <col min="18" max="18" width="9.6328125" style="54" customWidth="1"/>
    <col min="19" max="19" width="8.6328125" style="54" customWidth="1"/>
    <col min="20" max="21" width="12.6328125" style="54" customWidth="1"/>
    <col min="22" max="22" width="13.26953125" style="54" customWidth="1"/>
    <col min="23" max="24" width="12.6328125" style="54" customWidth="1"/>
    <col min="25" max="28" width="12.6328125" style="54" hidden="1" customWidth="1" outlineLevel="1"/>
    <col min="29" max="29" width="9" style="54" hidden="1" customWidth="1" outlineLevel="1"/>
    <col min="30" max="30" width="13.08984375" style="54" hidden="1" customWidth="1" outlineLevel="1"/>
    <col min="31" max="31" width="12.6328125" style="54" customWidth="1" collapsed="1"/>
    <col min="32" max="16384" width="9" style="54"/>
  </cols>
  <sheetData>
    <row r="1" spans="1:37" ht="18.75" customHeight="1">
      <c r="A1" s="53"/>
      <c r="B1" s="176" t="s">
        <v>0</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row>
    <row r="2" spans="1:37">
      <c r="A2" s="53"/>
      <c r="B2" s="1"/>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row>
    <row r="3" spans="1:37" s="2" customFormat="1" ht="27.75" customHeight="1">
      <c r="B3" s="310" t="s">
        <v>1</v>
      </c>
      <c r="C3" s="308"/>
      <c r="D3" s="308"/>
      <c r="E3" s="309"/>
      <c r="F3" s="309"/>
      <c r="G3" s="311"/>
      <c r="H3" s="312"/>
      <c r="I3" s="312"/>
      <c r="J3" s="312"/>
      <c r="K3" s="312"/>
      <c r="L3" s="312"/>
      <c r="M3" s="312"/>
      <c r="N3" s="312"/>
      <c r="O3" s="312"/>
      <c r="P3" s="312"/>
      <c r="Q3" s="312"/>
      <c r="R3" s="312"/>
      <c r="S3" s="312"/>
      <c r="T3" s="312"/>
      <c r="U3" s="312"/>
      <c r="V3" s="312"/>
      <c r="W3" s="312"/>
      <c r="X3" s="312"/>
      <c r="Y3" s="312"/>
      <c r="Z3" s="312"/>
      <c r="AA3" s="313"/>
      <c r="AB3" s="314"/>
      <c r="AC3" s="315"/>
      <c r="AD3" s="315"/>
      <c r="AE3" s="315"/>
    </row>
    <row r="4" spans="1:37" s="3" customFormat="1" ht="14.15" customHeight="1">
      <c r="A4" s="3" t="s">
        <v>2</v>
      </c>
      <c r="B4" s="4"/>
      <c r="C4" s="5"/>
      <c r="D4" s="6"/>
      <c r="E4" s="7"/>
      <c r="F4" s="8"/>
      <c r="G4" s="4"/>
      <c r="H4" s="9"/>
      <c r="I4" s="9"/>
      <c r="J4" s="10"/>
      <c r="K4" s="11"/>
      <c r="L4" s="55" t="s">
        <v>3</v>
      </c>
      <c r="M4" s="55" t="s">
        <v>4</v>
      </c>
      <c r="N4" s="55" t="s">
        <v>480</v>
      </c>
      <c r="O4" s="56"/>
      <c r="P4" s="57"/>
      <c r="Q4" s="57" t="s">
        <v>6</v>
      </c>
      <c r="R4" s="56"/>
      <c r="S4" s="57"/>
      <c r="T4" s="57" t="s">
        <v>7</v>
      </c>
      <c r="U4" s="55" t="s">
        <v>8</v>
      </c>
      <c r="V4" s="55" t="s">
        <v>9</v>
      </c>
      <c r="W4" s="55" t="s">
        <v>10</v>
      </c>
      <c r="X4" s="55" t="s">
        <v>11</v>
      </c>
      <c r="Y4" s="58" t="s">
        <v>12</v>
      </c>
      <c r="Z4" s="55" t="s">
        <v>13</v>
      </c>
      <c r="AA4" s="55" t="s">
        <v>14</v>
      </c>
      <c r="AB4" s="55" t="s">
        <v>15</v>
      </c>
      <c r="AC4" s="12"/>
      <c r="AD4" s="13"/>
      <c r="AE4" s="10"/>
    </row>
    <row r="5" spans="1:37" s="3" customFormat="1" ht="50.15" customHeight="1">
      <c r="A5" s="46" t="s">
        <v>16</v>
      </c>
      <c r="B5" s="14" t="s">
        <v>17</v>
      </c>
      <c r="C5" s="513" t="s">
        <v>18</v>
      </c>
      <c r="D5" s="514"/>
      <c r="E5" s="515" t="s">
        <v>19</v>
      </c>
      <c r="F5" s="516"/>
      <c r="G5" s="15" t="s">
        <v>20</v>
      </c>
      <c r="H5" s="16" t="s">
        <v>21</v>
      </c>
      <c r="I5" s="47" t="s">
        <v>22</v>
      </c>
      <c r="J5" s="16" t="s">
        <v>23</v>
      </c>
      <c r="K5" s="17" t="s">
        <v>24</v>
      </c>
      <c r="L5" s="18" t="s">
        <v>25</v>
      </c>
      <c r="M5" s="19" t="s">
        <v>26</v>
      </c>
      <c r="N5" s="18" t="s">
        <v>27</v>
      </c>
      <c r="O5" s="517" t="s">
        <v>28</v>
      </c>
      <c r="P5" s="518"/>
      <c r="Q5" s="519"/>
      <c r="R5" s="517" t="s">
        <v>29</v>
      </c>
      <c r="S5" s="518"/>
      <c r="T5" s="519"/>
      <c r="U5" s="18" t="s">
        <v>30</v>
      </c>
      <c r="V5" s="19" t="s">
        <v>31</v>
      </c>
      <c r="W5" s="19" t="s">
        <v>32</v>
      </c>
      <c r="X5" s="19" t="s">
        <v>33</v>
      </c>
      <c r="Y5" s="47" t="s">
        <v>34</v>
      </c>
      <c r="Z5" s="19" t="s">
        <v>35</v>
      </c>
      <c r="AA5" s="19" t="s">
        <v>36</v>
      </c>
      <c r="AB5" s="19" t="s">
        <v>37</v>
      </c>
      <c r="AC5" s="20" t="s">
        <v>38</v>
      </c>
      <c r="AD5" s="21"/>
      <c r="AE5" s="16" t="s">
        <v>39</v>
      </c>
    </row>
    <row r="6" spans="1:37" s="22" customFormat="1" ht="14.15" customHeight="1">
      <c r="B6" s="23"/>
      <c r="C6" s="24"/>
      <c r="D6" s="25"/>
      <c r="E6" s="24"/>
      <c r="F6" s="25"/>
      <c r="G6" s="24"/>
      <c r="H6" s="26"/>
      <c r="I6" s="28"/>
      <c r="J6" s="27"/>
      <c r="K6" s="28"/>
      <c r="L6" s="27"/>
      <c r="M6" s="27"/>
      <c r="N6" s="29"/>
      <c r="O6" s="52" t="s">
        <v>40</v>
      </c>
      <c r="P6" s="52" t="s">
        <v>41</v>
      </c>
      <c r="Q6" s="52" t="s">
        <v>42</v>
      </c>
      <c r="R6" s="52" t="s">
        <v>40</v>
      </c>
      <c r="S6" s="52" t="s">
        <v>41</v>
      </c>
      <c r="T6" s="52" t="s">
        <v>42</v>
      </c>
      <c r="U6" s="27"/>
      <c r="V6" s="27"/>
      <c r="W6" s="27"/>
      <c r="X6" s="27"/>
      <c r="Y6" s="48"/>
      <c r="Z6" s="27"/>
      <c r="AA6" s="27"/>
      <c r="AB6" s="59"/>
      <c r="AC6" s="28"/>
      <c r="AD6" s="30"/>
      <c r="AE6" s="60" t="s">
        <v>43</v>
      </c>
    </row>
    <row r="7" spans="1:37" s="31" customFormat="1" ht="19.5" customHeight="1">
      <c r="B7" s="32"/>
      <c r="C7" s="33"/>
      <c r="D7" s="33"/>
      <c r="E7" s="33"/>
      <c r="F7" s="33"/>
      <c r="G7" s="33"/>
      <c r="H7" s="34"/>
      <c r="I7" s="34"/>
      <c r="J7" s="35"/>
      <c r="K7" s="36"/>
      <c r="L7" s="37" t="s">
        <v>44</v>
      </c>
      <c r="M7" s="37" t="s">
        <v>44</v>
      </c>
      <c r="N7" s="37" t="s">
        <v>44</v>
      </c>
      <c r="O7" s="37" t="s">
        <v>45</v>
      </c>
      <c r="P7" s="37" t="s">
        <v>44</v>
      </c>
      <c r="Q7" s="37" t="s">
        <v>44</v>
      </c>
      <c r="R7" s="37" t="s">
        <v>46</v>
      </c>
      <c r="S7" s="37" t="s">
        <v>44</v>
      </c>
      <c r="T7" s="37" t="s">
        <v>44</v>
      </c>
      <c r="U7" s="37" t="s">
        <v>44</v>
      </c>
      <c r="V7" s="37" t="s">
        <v>44</v>
      </c>
      <c r="W7" s="37" t="s">
        <v>44</v>
      </c>
      <c r="X7" s="37" t="s">
        <v>44</v>
      </c>
      <c r="Y7" s="49" t="s">
        <v>44</v>
      </c>
      <c r="Z7" s="37" t="s">
        <v>44</v>
      </c>
      <c r="AA7" s="37" t="s">
        <v>44</v>
      </c>
      <c r="AB7" s="37" t="s">
        <v>44</v>
      </c>
      <c r="AC7" s="38"/>
      <c r="AD7" s="39"/>
      <c r="AE7" s="51"/>
    </row>
    <row r="8" spans="1:37" s="40" customFormat="1" ht="54.75" customHeight="1">
      <c r="A8" s="40" t="s">
        <v>47</v>
      </c>
      <c r="B8" s="281" t="s">
        <v>48</v>
      </c>
      <c r="C8" s="282"/>
      <c r="D8" s="281"/>
      <c r="E8" s="282"/>
      <c r="F8" s="283"/>
      <c r="G8" s="281" t="s">
        <v>48</v>
      </c>
      <c r="H8" s="317" t="s">
        <v>49</v>
      </c>
      <c r="I8" s="285" t="s">
        <v>50</v>
      </c>
      <c r="J8" s="285" t="s">
        <v>51</v>
      </c>
      <c r="K8" s="286" t="s">
        <v>52</v>
      </c>
      <c r="L8" s="287">
        <v>20000000</v>
      </c>
      <c r="M8" s="287">
        <v>0</v>
      </c>
      <c r="N8" s="204">
        <f>IF(L8="","",L8-M8)</f>
        <v>20000000</v>
      </c>
      <c r="O8" s="299">
        <v>200</v>
      </c>
      <c r="P8" s="204">
        <f>IF(Q8="","",IF(O8="","",Q8/O8))</f>
        <v>75000</v>
      </c>
      <c r="Q8" s="287">
        <v>15000000</v>
      </c>
      <c r="R8" s="299">
        <v>200</v>
      </c>
      <c r="S8" s="287">
        <v>293000</v>
      </c>
      <c r="T8" s="204">
        <f>IF(S8="","",IF(R8="","",R8*S8))</f>
        <v>58600000</v>
      </c>
      <c r="U8" s="205">
        <f>IF(T8="","",IF(Q8&gt;T8,T8,Q8))</f>
        <v>15000000</v>
      </c>
      <c r="V8" s="307">
        <v>15000000</v>
      </c>
      <c r="W8" s="227">
        <f>IF(L8="","",IF(V8="-",MIN(N8,U8),IF(AG8="a",MIN(N8,U8,V8),IF(AG8="b",MIN(MIN(N8,U8)*AH8),V8))))</f>
        <v>15000000</v>
      </c>
      <c r="X8" s="205">
        <f>IF(L8="","",ROUNDDOWN(IF(L8="","",IF(AI8="B",W8,IF(V8="-",W8*AJ8,W8*AK8))),-3))</f>
        <v>7500000</v>
      </c>
      <c r="Y8" s="50"/>
      <c r="Z8" s="43"/>
      <c r="AA8" s="50"/>
      <c r="AB8" s="50"/>
      <c r="AC8" s="44"/>
      <c r="AD8" s="45"/>
      <c r="AE8" s="303" t="s">
        <v>53</v>
      </c>
      <c r="AG8" s="40" t="str">
        <f>VLOOKUP(H8,'管理用（このシートは削除しないでください）'!$H$25:$M$40,2,FALSE)</f>
        <v>a</v>
      </c>
      <c r="AH8" s="220" t="str">
        <f>VLOOKUP(H8,'管理用（このシートは削除しないでください）'!$H$25:$M$40,3,FALSE)</f>
        <v>-</v>
      </c>
      <c r="AI8" s="40" t="str">
        <f>VLOOKUP(H8,'管理用（このシートは削除しないでください）'!$H$25:$M$40,4,FALSE)</f>
        <v>A</v>
      </c>
      <c r="AJ8" s="220">
        <f>VLOOKUP(H8,'管理用（このシートは削除しないでください）'!$H$25:$M$40,5,FALSE)</f>
        <v>0.5</v>
      </c>
      <c r="AK8" s="220">
        <f>VLOOKUP(H8,'管理用（このシートは削除しないでください）'!$H$25:$M$40,6,FALSE)</f>
        <v>0.5</v>
      </c>
    </row>
    <row r="9" spans="1:37" s="40" customFormat="1" ht="54.75" customHeight="1">
      <c r="A9" s="40" t="s">
        <v>47</v>
      </c>
      <c r="B9" s="281" t="s">
        <v>48</v>
      </c>
      <c r="C9" s="282"/>
      <c r="D9" s="281"/>
      <c r="E9" s="282"/>
      <c r="F9" s="283"/>
      <c r="G9" s="281" t="s">
        <v>48</v>
      </c>
      <c r="H9" s="317" t="s">
        <v>54</v>
      </c>
      <c r="I9" s="285" t="s">
        <v>50</v>
      </c>
      <c r="J9" s="285" t="s">
        <v>51</v>
      </c>
      <c r="K9" s="286" t="s">
        <v>52</v>
      </c>
      <c r="L9" s="287">
        <v>5000000</v>
      </c>
      <c r="M9" s="287">
        <v>0</v>
      </c>
      <c r="N9" s="204">
        <f t="shared" ref="N9:N15" si="0">IF(L9="","",L9-M9)</f>
        <v>5000000</v>
      </c>
      <c r="O9" s="299">
        <v>1</v>
      </c>
      <c r="P9" s="204">
        <f t="shared" ref="P9:P15" si="1">IF(Q9="","",IF(O9="","",Q9/O9))</f>
        <v>3000000</v>
      </c>
      <c r="Q9" s="287">
        <v>3000000</v>
      </c>
      <c r="R9" s="299">
        <v>1</v>
      </c>
      <c r="S9" s="287">
        <v>14546000</v>
      </c>
      <c r="T9" s="204">
        <f t="shared" ref="T9:T15" si="2">IF(S9="","",IF(R9="","",R9*S9))</f>
        <v>14546000</v>
      </c>
      <c r="U9" s="204">
        <f t="shared" ref="U9:U15" si="3">IF(T9="","",IF(Q9&gt;T9,T9,Q9))</f>
        <v>3000000</v>
      </c>
      <c r="V9" s="301">
        <v>2000000</v>
      </c>
      <c r="W9" s="227">
        <f t="shared" ref="W9:W27" si="4">IF(L9="","",IF(V9="-",MIN(N9,U9),IF(AG9="a",MIN(N9,U9,V9),IF(AG9="b",MIN(MIN(N9,U9)*AH9),V9))))</f>
        <v>2000000</v>
      </c>
      <c r="X9" s="205">
        <f t="shared" ref="X9:X27" si="5">IF(L9="","",ROUNDDOWN(IF(L9="","",IF(AI9="B",W9,IF(V9="-",W9*AJ9,W9*AK9))),-3))</f>
        <v>1000000</v>
      </c>
      <c r="Y9" s="50"/>
      <c r="Z9" s="43"/>
      <c r="AA9" s="50"/>
      <c r="AB9" s="50"/>
      <c r="AC9" s="44"/>
      <c r="AD9" s="45"/>
      <c r="AE9" s="303" t="s">
        <v>53</v>
      </c>
      <c r="AG9" s="40" t="str">
        <f>VLOOKUP(H9,'管理用（このシートは削除しないでください）'!$H$25:$M$40,2,FALSE)</f>
        <v>a</v>
      </c>
      <c r="AH9" s="220">
        <f>VLOOKUP(H9,'管理用（このシートは削除しないでください）'!$H$25:$M$40,3,FALSE)</f>
        <v>0.66666666666666663</v>
      </c>
      <c r="AI9" s="40" t="str">
        <f>VLOOKUP(H9,'管理用（このシートは削除しないでください）'!$H$25:$M$40,4,FALSE)</f>
        <v>A</v>
      </c>
      <c r="AJ9" s="220">
        <f>VLOOKUP(H9,'管理用（このシートは削除しないでください）'!$H$25:$M$40,5,FALSE)</f>
        <v>0.33333333333333331</v>
      </c>
      <c r="AK9" s="220">
        <f>VLOOKUP(H9,'管理用（このシートは削除しないでください）'!$H$25:$M$40,6,FALSE)</f>
        <v>0.5</v>
      </c>
    </row>
    <row r="10" spans="1:37" s="40" customFormat="1" ht="54.75" customHeight="1">
      <c r="B10" s="281"/>
      <c r="C10" s="288"/>
      <c r="D10" s="281"/>
      <c r="E10" s="282"/>
      <c r="F10" s="281"/>
      <c r="G10" s="281"/>
      <c r="H10" s="284"/>
      <c r="I10" s="285"/>
      <c r="J10" s="285"/>
      <c r="K10" s="286"/>
      <c r="L10" s="287"/>
      <c r="M10" s="287"/>
      <c r="N10" s="204" t="str">
        <f t="shared" si="0"/>
        <v/>
      </c>
      <c r="O10" s="299"/>
      <c r="P10" s="204" t="str">
        <f t="shared" si="1"/>
        <v/>
      </c>
      <c r="Q10" s="287"/>
      <c r="R10" s="299"/>
      <c r="S10" s="287"/>
      <c r="T10" s="204" t="str">
        <f t="shared" si="2"/>
        <v/>
      </c>
      <c r="U10" s="205" t="str">
        <f t="shared" si="3"/>
        <v/>
      </c>
      <c r="V10" s="301"/>
      <c r="W10" s="227" t="str">
        <f t="shared" si="4"/>
        <v/>
      </c>
      <c r="X10" s="205" t="str">
        <f t="shared" si="5"/>
        <v/>
      </c>
      <c r="Y10" s="50"/>
      <c r="Z10" s="43"/>
      <c r="AA10" s="50"/>
      <c r="AB10" s="50"/>
      <c r="AC10" s="44"/>
      <c r="AD10" s="45"/>
      <c r="AE10" s="303"/>
      <c r="AG10" s="40" t="e">
        <f>VLOOKUP(H10,'管理用（このシートは削除しないでください）'!$H$25:$M$40,2,FALSE)</f>
        <v>#N/A</v>
      </c>
      <c r="AH10" s="220" t="e">
        <f>VLOOKUP(H10,'管理用（このシートは削除しないでください）'!$H$25:$M$40,3,FALSE)</f>
        <v>#N/A</v>
      </c>
      <c r="AI10" s="40" t="e">
        <f>VLOOKUP(H10,'管理用（このシートは削除しないでください）'!$H$25:$M$40,4,FALSE)</f>
        <v>#N/A</v>
      </c>
      <c r="AJ10" s="220" t="e">
        <f>VLOOKUP(H10,'管理用（このシートは削除しないでください）'!$H$25:$M$40,5,FALSE)</f>
        <v>#N/A</v>
      </c>
      <c r="AK10" s="220" t="e">
        <f>VLOOKUP(H10,'管理用（このシートは削除しないでください）'!$H$25:$M$40,6,FALSE)</f>
        <v>#N/A</v>
      </c>
    </row>
    <row r="11" spans="1:37" s="40" customFormat="1" ht="54.75" customHeight="1">
      <c r="B11" s="281"/>
      <c r="C11" s="282"/>
      <c r="D11" s="281"/>
      <c r="E11" s="282"/>
      <c r="F11" s="281"/>
      <c r="G11" s="281"/>
      <c r="H11" s="284"/>
      <c r="I11" s="285"/>
      <c r="J11" s="285"/>
      <c r="K11" s="286"/>
      <c r="L11" s="287"/>
      <c r="M11" s="287"/>
      <c r="N11" s="204" t="str">
        <f t="shared" si="0"/>
        <v/>
      </c>
      <c r="O11" s="299"/>
      <c r="P11" s="204" t="str">
        <f t="shared" si="1"/>
        <v/>
      </c>
      <c r="Q11" s="287"/>
      <c r="R11" s="299"/>
      <c r="S11" s="287"/>
      <c r="T11" s="204" t="str">
        <f t="shared" si="2"/>
        <v/>
      </c>
      <c r="U11" s="205" t="str">
        <f t="shared" si="3"/>
        <v/>
      </c>
      <c r="V11" s="301"/>
      <c r="W11" s="227" t="str">
        <f t="shared" si="4"/>
        <v/>
      </c>
      <c r="X11" s="205" t="str">
        <f t="shared" si="5"/>
        <v/>
      </c>
      <c r="Y11" s="50"/>
      <c r="Z11" s="43"/>
      <c r="AA11" s="50"/>
      <c r="AB11" s="50"/>
      <c r="AC11" s="44"/>
      <c r="AD11" s="45"/>
      <c r="AE11" s="303"/>
      <c r="AG11" s="40" t="e">
        <f>VLOOKUP(H11,'管理用（このシートは削除しないでください）'!$H$25:$M$40,2,FALSE)</f>
        <v>#N/A</v>
      </c>
      <c r="AH11" s="220" t="e">
        <f>VLOOKUP(H11,'管理用（このシートは削除しないでください）'!$H$25:$M$40,3,FALSE)</f>
        <v>#N/A</v>
      </c>
      <c r="AI11" s="40" t="e">
        <f>VLOOKUP(H11,'管理用（このシートは削除しないでください）'!$H$25:$M$40,4,FALSE)</f>
        <v>#N/A</v>
      </c>
      <c r="AJ11" s="220" t="e">
        <f>VLOOKUP(H11,'管理用（このシートは削除しないでください）'!$H$25:$M$40,5,FALSE)</f>
        <v>#N/A</v>
      </c>
      <c r="AK11" s="220" t="e">
        <f>VLOOKUP(H11,'管理用（このシートは削除しないでください）'!$H$25:$M$40,6,FALSE)</f>
        <v>#N/A</v>
      </c>
    </row>
    <row r="12" spans="1:37" s="40" customFormat="1" ht="54.75" customHeight="1">
      <c r="B12" s="281"/>
      <c r="C12" s="282"/>
      <c r="D12" s="281"/>
      <c r="E12" s="282"/>
      <c r="F12" s="283"/>
      <c r="G12" s="281"/>
      <c r="H12" s="284"/>
      <c r="I12" s="285"/>
      <c r="J12" s="285"/>
      <c r="K12" s="286"/>
      <c r="L12" s="287"/>
      <c r="M12" s="287"/>
      <c r="N12" s="204" t="str">
        <f t="shared" si="0"/>
        <v/>
      </c>
      <c r="O12" s="299"/>
      <c r="P12" s="204" t="str">
        <f t="shared" si="1"/>
        <v/>
      </c>
      <c r="Q12" s="287"/>
      <c r="R12" s="299"/>
      <c r="S12" s="287"/>
      <c r="T12" s="204" t="str">
        <f t="shared" si="2"/>
        <v/>
      </c>
      <c r="U12" s="205" t="str">
        <f t="shared" si="3"/>
        <v/>
      </c>
      <c r="V12" s="301"/>
      <c r="W12" s="227" t="str">
        <f t="shared" si="4"/>
        <v/>
      </c>
      <c r="X12" s="205" t="str">
        <f t="shared" si="5"/>
        <v/>
      </c>
      <c r="Y12" s="50"/>
      <c r="Z12" s="43"/>
      <c r="AA12" s="61"/>
      <c r="AB12" s="50"/>
      <c r="AC12" s="44"/>
      <c r="AD12" s="45"/>
      <c r="AE12" s="303"/>
      <c r="AG12" s="40" t="e">
        <f>VLOOKUP(H12,'管理用（このシートは削除しないでください）'!$H$25:$M$40,2,FALSE)</f>
        <v>#N/A</v>
      </c>
      <c r="AH12" s="220" t="e">
        <f>VLOOKUP(H12,'管理用（このシートは削除しないでください）'!$H$25:$M$40,3,FALSE)</f>
        <v>#N/A</v>
      </c>
      <c r="AI12" s="40" t="e">
        <f>VLOOKUP(H12,'管理用（このシートは削除しないでください）'!$H$25:$M$40,4,FALSE)</f>
        <v>#N/A</v>
      </c>
      <c r="AJ12" s="220" t="e">
        <f>VLOOKUP(H12,'管理用（このシートは削除しないでください）'!$H$25:$M$40,5,FALSE)</f>
        <v>#N/A</v>
      </c>
      <c r="AK12" s="220" t="e">
        <f>VLOOKUP(H12,'管理用（このシートは削除しないでください）'!$H$25:$M$40,6,FALSE)</f>
        <v>#N/A</v>
      </c>
    </row>
    <row r="13" spans="1:37" s="40" customFormat="1" ht="54.75" customHeight="1">
      <c r="B13" s="281"/>
      <c r="C13" s="282"/>
      <c r="D13" s="281"/>
      <c r="E13" s="282"/>
      <c r="F13" s="281"/>
      <c r="G13" s="281"/>
      <c r="H13" s="284"/>
      <c r="I13" s="285"/>
      <c r="J13" s="285"/>
      <c r="K13" s="286"/>
      <c r="L13" s="287"/>
      <c r="M13" s="287"/>
      <c r="N13" s="204" t="str">
        <f t="shared" si="0"/>
        <v/>
      </c>
      <c r="O13" s="299"/>
      <c r="P13" s="204" t="str">
        <f t="shared" si="1"/>
        <v/>
      </c>
      <c r="Q13" s="287"/>
      <c r="R13" s="299"/>
      <c r="S13" s="287"/>
      <c r="T13" s="204" t="str">
        <f t="shared" si="2"/>
        <v/>
      </c>
      <c r="U13" s="205" t="str">
        <f t="shared" si="3"/>
        <v/>
      </c>
      <c r="V13" s="301"/>
      <c r="W13" s="227" t="str">
        <f t="shared" si="4"/>
        <v/>
      </c>
      <c r="X13" s="205" t="str">
        <f t="shared" si="5"/>
        <v/>
      </c>
      <c r="Y13" s="50"/>
      <c r="Z13" s="43"/>
      <c r="AA13" s="50"/>
      <c r="AB13" s="50"/>
      <c r="AC13" s="44"/>
      <c r="AD13" s="45"/>
      <c r="AE13" s="303"/>
      <c r="AG13" s="40" t="e">
        <f>VLOOKUP(H13,'管理用（このシートは削除しないでください）'!$H$25:$M$40,2,FALSE)</f>
        <v>#N/A</v>
      </c>
      <c r="AH13" s="220" t="e">
        <f>VLOOKUP(H13,'管理用（このシートは削除しないでください）'!$H$25:$M$40,3,FALSE)</f>
        <v>#N/A</v>
      </c>
      <c r="AI13" s="40" t="e">
        <f>VLOOKUP(H13,'管理用（このシートは削除しないでください）'!$H$25:$M$40,4,FALSE)</f>
        <v>#N/A</v>
      </c>
      <c r="AJ13" s="220" t="e">
        <f>VLOOKUP(H13,'管理用（このシートは削除しないでください）'!$H$25:$M$40,5,FALSE)</f>
        <v>#N/A</v>
      </c>
      <c r="AK13" s="220" t="e">
        <f>VLOOKUP(H13,'管理用（このシートは削除しないでください）'!$H$25:$M$40,6,FALSE)</f>
        <v>#N/A</v>
      </c>
    </row>
    <row r="14" spans="1:37" s="40" customFormat="1" ht="54.75" customHeight="1">
      <c r="B14" s="281"/>
      <c r="C14" s="282"/>
      <c r="D14" s="281"/>
      <c r="E14" s="282"/>
      <c r="F14" s="283"/>
      <c r="G14" s="281"/>
      <c r="H14" s="284"/>
      <c r="I14" s="285"/>
      <c r="J14" s="285"/>
      <c r="K14" s="286"/>
      <c r="L14" s="287"/>
      <c r="M14" s="287"/>
      <c r="N14" s="204" t="str">
        <f t="shared" si="0"/>
        <v/>
      </c>
      <c r="O14" s="299"/>
      <c r="P14" s="204" t="str">
        <f t="shared" si="1"/>
        <v/>
      </c>
      <c r="Q14" s="287"/>
      <c r="R14" s="299"/>
      <c r="S14" s="287"/>
      <c r="T14" s="204" t="str">
        <f t="shared" si="2"/>
        <v/>
      </c>
      <c r="U14" s="205" t="str">
        <f t="shared" si="3"/>
        <v/>
      </c>
      <c r="V14" s="301"/>
      <c r="W14" s="227" t="str">
        <f t="shared" si="4"/>
        <v/>
      </c>
      <c r="X14" s="205" t="str">
        <f t="shared" si="5"/>
        <v/>
      </c>
      <c r="Y14" s="50"/>
      <c r="Z14" s="43"/>
      <c r="AA14" s="50"/>
      <c r="AB14" s="50"/>
      <c r="AC14" s="44"/>
      <c r="AD14" s="45"/>
      <c r="AE14" s="303"/>
      <c r="AG14" s="40" t="e">
        <f>VLOOKUP(H14,'管理用（このシートは削除しないでください）'!$H$25:$M$40,2,FALSE)</f>
        <v>#N/A</v>
      </c>
      <c r="AH14" s="220" t="e">
        <f>VLOOKUP(H14,'管理用（このシートは削除しないでください）'!$H$25:$M$40,3,FALSE)</f>
        <v>#N/A</v>
      </c>
      <c r="AI14" s="40" t="e">
        <f>VLOOKUP(H14,'管理用（このシートは削除しないでください）'!$H$25:$M$40,4,FALSE)</f>
        <v>#N/A</v>
      </c>
      <c r="AJ14" s="220" t="e">
        <f>VLOOKUP(H14,'管理用（このシートは削除しないでください）'!$H$25:$M$40,5,FALSE)</f>
        <v>#N/A</v>
      </c>
      <c r="AK14" s="220" t="e">
        <f>VLOOKUP(H14,'管理用（このシートは削除しないでください）'!$H$25:$M$40,6,FALSE)</f>
        <v>#N/A</v>
      </c>
    </row>
    <row r="15" spans="1:37" s="40" customFormat="1" ht="54.75" customHeight="1">
      <c r="B15" s="281"/>
      <c r="C15" s="282"/>
      <c r="D15" s="281"/>
      <c r="E15" s="289"/>
      <c r="F15" s="290"/>
      <c r="G15" s="281"/>
      <c r="H15" s="284"/>
      <c r="I15" s="285"/>
      <c r="J15" s="285"/>
      <c r="K15" s="286"/>
      <c r="L15" s="287"/>
      <c r="M15" s="287"/>
      <c r="N15" s="204" t="str">
        <f t="shared" si="0"/>
        <v/>
      </c>
      <c r="O15" s="299"/>
      <c r="P15" s="204" t="str">
        <f t="shared" si="1"/>
        <v/>
      </c>
      <c r="Q15" s="287"/>
      <c r="R15" s="299"/>
      <c r="S15" s="287"/>
      <c r="T15" s="204" t="str">
        <f t="shared" si="2"/>
        <v/>
      </c>
      <c r="U15" s="205" t="str">
        <f t="shared" si="3"/>
        <v/>
      </c>
      <c r="V15" s="301"/>
      <c r="W15" s="227" t="str">
        <f t="shared" si="4"/>
        <v/>
      </c>
      <c r="X15" s="205" t="str">
        <f t="shared" si="5"/>
        <v/>
      </c>
      <c r="Y15" s="50"/>
      <c r="Z15" s="43"/>
      <c r="AA15" s="50"/>
      <c r="AB15" s="50"/>
      <c r="AC15" s="44"/>
      <c r="AD15" s="45"/>
      <c r="AE15" s="303"/>
      <c r="AG15" s="40" t="e">
        <f>VLOOKUP(H15,'管理用（このシートは削除しないでください）'!$H$25:$M$40,2,FALSE)</f>
        <v>#N/A</v>
      </c>
      <c r="AH15" s="220" t="e">
        <f>VLOOKUP(H15,'管理用（このシートは削除しないでください）'!$H$25:$M$40,3,FALSE)</f>
        <v>#N/A</v>
      </c>
      <c r="AI15" s="40" t="e">
        <f>VLOOKUP(H15,'管理用（このシートは削除しないでください）'!$H$25:$M$40,4,FALSE)</f>
        <v>#N/A</v>
      </c>
      <c r="AJ15" s="220" t="e">
        <f>VLOOKUP(H15,'管理用（このシートは削除しないでください）'!$H$25:$M$40,5,FALSE)</f>
        <v>#N/A</v>
      </c>
      <c r="AK15" s="220" t="e">
        <f>VLOOKUP(H15,'管理用（このシートは削除しないでください）'!$H$25:$M$40,6,FALSE)</f>
        <v>#N/A</v>
      </c>
    </row>
    <row r="16" spans="1:37" s="40" customFormat="1" ht="54.75" customHeight="1">
      <c r="B16" s="281"/>
      <c r="C16" s="282"/>
      <c r="D16" s="281"/>
      <c r="E16" s="289"/>
      <c r="F16" s="290"/>
      <c r="G16" s="281"/>
      <c r="H16" s="284"/>
      <c r="I16" s="285"/>
      <c r="J16" s="285"/>
      <c r="K16" s="286"/>
      <c r="L16" s="287"/>
      <c r="M16" s="287"/>
      <c r="N16" s="204" t="str">
        <f t="shared" ref="N16:N27" si="6">IF(L16="","",L16-M16)</f>
        <v/>
      </c>
      <c r="O16" s="299"/>
      <c r="P16" s="204" t="str">
        <f t="shared" ref="P16:P27" si="7">IF(Q16="","",IF(O16="","",Q16/O16))</f>
        <v/>
      </c>
      <c r="Q16" s="287"/>
      <c r="R16" s="299"/>
      <c r="S16" s="287"/>
      <c r="T16" s="204" t="str">
        <f t="shared" ref="T16:T27" si="8">IF(S16="","",IF(R16="","",R16*S16))</f>
        <v/>
      </c>
      <c r="U16" s="205" t="str">
        <f t="shared" ref="U16:U27" si="9">IF(T16="","",IF(Q16&gt;T16,T16,Q16))</f>
        <v/>
      </c>
      <c r="V16" s="301"/>
      <c r="W16" s="227" t="str">
        <f t="shared" si="4"/>
        <v/>
      </c>
      <c r="X16" s="205" t="str">
        <f t="shared" si="5"/>
        <v/>
      </c>
      <c r="Y16" s="50"/>
      <c r="Z16" s="43"/>
      <c r="AA16" s="50"/>
      <c r="AB16" s="50"/>
      <c r="AC16" s="44"/>
      <c r="AD16" s="45"/>
      <c r="AE16" s="303"/>
      <c r="AG16" s="40" t="e">
        <f>VLOOKUP(H16,'管理用（このシートは削除しないでください）'!$H$25:$M$40,2,FALSE)</f>
        <v>#N/A</v>
      </c>
      <c r="AH16" s="220" t="e">
        <f>VLOOKUP(H16,'管理用（このシートは削除しないでください）'!$H$25:$M$40,3,FALSE)</f>
        <v>#N/A</v>
      </c>
      <c r="AI16" s="40" t="e">
        <f>VLOOKUP(H16,'管理用（このシートは削除しないでください）'!$H$25:$M$40,4,FALSE)</f>
        <v>#N/A</v>
      </c>
      <c r="AJ16" s="220" t="e">
        <f>VLOOKUP(H16,'管理用（このシートは削除しないでください）'!$H$25:$M$40,5,FALSE)</f>
        <v>#N/A</v>
      </c>
      <c r="AK16" s="220" t="e">
        <f>VLOOKUP(H16,'管理用（このシートは削除しないでください）'!$H$25:$M$40,6,FALSE)</f>
        <v>#N/A</v>
      </c>
    </row>
    <row r="17" spans="2:37" s="40" customFormat="1" ht="54.75" customHeight="1">
      <c r="B17" s="281"/>
      <c r="C17" s="282"/>
      <c r="D17" s="281"/>
      <c r="E17" s="289"/>
      <c r="F17" s="290"/>
      <c r="G17" s="281"/>
      <c r="H17" s="284"/>
      <c r="I17" s="285"/>
      <c r="J17" s="285"/>
      <c r="K17" s="286"/>
      <c r="L17" s="287"/>
      <c r="M17" s="287"/>
      <c r="N17" s="204" t="str">
        <f t="shared" si="6"/>
        <v/>
      </c>
      <c r="O17" s="299"/>
      <c r="P17" s="204" t="str">
        <f t="shared" si="7"/>
        <v/>
      </c>
      <c r="Q17" s="287"/>
      <c r="R17" s="299"/>
      <c r="S17" s="287"/>
      <c r="T17" s="204" t="str">
        <f t="shared" si="8"/>
        <v/>
      </c>
      <c r="U17" s="205" t="str">
        <f t="shared" si="9"/>
        <v/>
      </c>
      <c r="V17" s="301"/>
      <c r="W17" s="227" t="str">
        <f t="shared" si="4"/>
        <v/>
      </c>
      <c r="X17" s="205" t="str">
        <f t="shared" si="5"/>
        <v/>
      </c>
      <c r="Y17" s="50"/>
      <c r="Z17" s="43"/>
      <c r="AA17" s="50"/>
      <c r="AB17" s="50"/>
      <c r="AC17" s="44"/>
      <c r="AD17" s="45"/>
      <c r="AE17" s="303"/>
      <c r="AG17" s="40" t="e">
        <f>VLOOKUP(H17,'管理用（このシートは削除しないでください）'!$H$25:$M$40,2,FALSE)</f>
        <v>#N/A</v>
      </c>
      <c r="AH17" s="220" t="e">
        <f>VLOOKUP(H17,'管理用（このシートは削除しないでください）'!$H$25:$M$40,3,FALSE)</f>
        <v>#N/A</v>
      </c>
      <c r="AI17" s="40" t="e">
        <f>VLOOKUP(H17,'管理用（このシートは削除しないでください）'!$H$25:$M$40,4,FALSE)</f>
        <v>#N/A</v>
      </c>
      <c r="AJ17" s="220" t="e">
        <f>VLOOKUP(H17,'管理用（このシートは削除しないでください）'!$H$25:$M$40,5,FALSE)</f>
        <v>#N/A</v>
      </c>
      <c r="AK17" s="220" t="e">
        <f>VLOOKUP(H17,'管理用（このシートは削除しないでください）'!$H$25:$M$40,6,FALSE)</f>
        <v>#N/A</v>
      </c>
    </row>
    <row r="18" spans="2:37" s="40" customFormat="1" ht="54.75" customHeight="1">
      <c r="B18" s="281"/>
      <c r="C18" s="282"/>
      <c r="D18" s="281"/>
      <c r="E18" s="289"/>
      <c r="F18" s="290"/>
      <c r="G18" s="281"/>
      <c r="H18" s="284"/>
      <c r="I18" s="285"/>
      <c r="J18" s="285"/>
      <c r="K18" s="286"/>
      <c r="L18" s="287"/>
      <c r="M18" s="287"/>
      <c r="N18" s="204" t="str">
        <f t="shared" si="6"/>
        <v/>
      </c>
      <c r="O18" s="299"/>
      <c r="P18" s="204" t="str">
        <f t="shared" si="7"/>
        <v/>
      </c>
      <c r="Q18" s="287"/>
      <c r="R18" s="299"/>
      <c r="S18" s="287"/>
      <c r="T18" s="204" t="str">
        <f t="shared" si="8"/>
        <v/>
      </c>
      <c r="U18" s="205" t="str">
        <f t="shared" si="9"/>
        <v/>
      </c>
      <c r="V18" s="301"/>
      <c r="W18" s="227" t="str">
        <f t="shared" si="4"/>
        <v/>
      </c>
      <c r="X18" s="205" t="str">
        <f t="shared" si="5"/>
        <v/>
      </c>
      <c r="Y18" s="50"/>
      <c r="Z18" s="43"/>
      <c r="AA18" s="50"/>
      <c r="AB18" s="50"/>
      <c r="AC18" s="44"/>
      <c r="AD18" s="45"/>
      <c r="AE18" s="303"/>
      <c r="AG18" s="40" t="e">
        <f>VLOOKUP(H18,'管理用（このシートは削除しないでください）'!$H$25:$M$40,2,FALSE)</f>
        <v>#N/A</v>
      </c>
      <c r="AH18" s="220" t="e">
        <f>VLOOKUP(H18,'管理用（このシートは削除しないでください）'!$H$25:$M$40,3,FALSE)</f>
        <v>#N/A</v>
      </c>
      <c r="AI18" s="40" t="e">
        <f>VLOOKUP(H18,'管理用（このシートは削除しないでください）'!$H$25:$M$40,4,FALSE)</f>
        <v>#N/A</v>
      </c>
      <c r="AJ18" s="220" t="e">
        <f>VLOOKUP(H18,'管理用（このシートは削除しないでください）'!$H$25:$M$40,5,FALSE)</f>
        <v>#N/A</v>
      </c>
      <c r="AK18" s="220" t="e">
        <f>VLOOKUP(H18,'管理用（このシートは削除しないでください）'!$H$25:$M$40,6,FALSE)</f>
        <v>#N/A</v>
      </c>
    </row>
    <row r="19" spans="2:37" s="40" customFormat="1" ht="54.75" customHeight="1">
      <c r="B19" s="281"/>
      <c r="C19" s="282"/>
      <c r="D19" s="281"/>
      <c r="E19" s="289"/>
      <c r="F19" s="290"/>
      <c r="G19" s="281"/>
      <c r="H19" s="284"/>
      <c r="I19" s="285"/>
      <c r="J19" s="285"/>
      <c r="K19" s="286"/>
      <c r="L19" s="287"/>
      <c r="M19" s="287"/>
      <c r="N19" s="204" t="str">
        <f t="shared" si="6"/>
        <v/>
      </c>
      <c r="O19" s="299"/>
      <c r="P19" s="204" t="str">
        <f t="shared" si="7"/>
        <v/>
      </c>
      <c r="Q19" s="287"/>
      <c r="R19" s="299"/>
      <c r="S19" s="287"/>
      <c r="T19" s="204" t="str">
        <f t="shared" si="8"/>
        <v/>
      </c>
      <c r="U19" s="205" t="str">
        <f t="shared" si="9"/>
        <v/>
      </c>
      <c r="V19" s="301"/>
      <c r="W19" s="227" t="str">
        <f t="shared" si="4"/>
        <v/>
      </c>
      <c r="X19" s="205" t="str">
        <f t="shared" si="5"/>
        <v/>
      </c>
      <c r="Y19" s="50"/>
      <c r="Z19" s="43"/>
      <c r="AA19" s="50"/>
      <c r="AB19" s="50"/>
      <c r="AC19" s="44"/>
      <c r="AD19" s="45"/>
      <c r="AE19" s="303"/>
      <c r="AG19" s="40" t="e">
        <f>VLOOKUP(H19,'管理用（このシートは削除しないでください）'!$H$25:$M$40,2,FALSE)</f>
        <v>#N/A</v>
      </c>
      <c r="AH19" s="220" t="e">
        <f>VLOOKUP(H19,'管理用（このシートは削除しないでください）'!$H$25:$M$40,3,FALSE)</f>
        <v>#N/A</v>
      </c>
      <c r="AI19" s="40" t="e">
        <f>VLOOKUP(H19,'管理用（このシートは削除しないでください）'!$H$25:$M$40,4,FALSE)</f>
        <v>#N/A</v>
      </c>
      <c r="AJ19" s="220" t="e">
        <f>VLOOKUP(H19,'管理用（このシートは削除しないでください）'!$H$25:$M$40,5,FALSE)</f>
        <v>#N/A</v>
      </c>
      <c r="AK19" s="220" t="e">
        <f>VLOOKUP(H19,'管理用（このシートは削除しないでください）'!$H$25:$M$40,6,FALSE)</f>
        <v>#N/A</v>
      </c>
    </row>
    <row r="20" spans="2:37" s="40" customFormat="1" ht="54.75" customHeight="1">
      <c r="B20" s="281"/>
      <c r="C20" s="282"/>
      <c r="D20" s="281"/>
      <c r="E20" s="289"/>
      <c r="F20" s="290"/>
      <c r="G20" s="281"/>
      <c r="H20" s="284"/>
      <c r="I20" s="285"/>
      <c r="J20" s="285"/>
      <c r="K20" s="286"/>
      <c r="L20" s="287"/>
      <c r="M20" s="287"/>
      <c r="N20" s="204" t="str">
        <f t="shared" si="6"/>
        <v/>
      </c>
      <c r="O20" s="299"/>
      <c r="P20" s="204" t="str">
        <f t="shared" si="7"/>
        <v/>
      </c>
      <c r="Q20" s="287"/>
      <c r="R20" s="299"/>
      <c r="S20" s="287"/>
      <c r="T20" s="204" t="str">
        <f t="shared" si="8"/>
        <v/>
      </c>
      <c r="U20" s="205" t="str">
        <f t="shared" si="9"/>
        <v/>
      </c>
      <c r="V20" s="301"/>
      <c r="W20" s="227" t="str">
        <f t="shared" si="4"/>
        <v/>
      </c>
      <c r="X20" s="205" t="str">
        <f t="shared" si="5"/>
        <v/>
      </c>
      <c r="Y20" s="50"/>
      <c r="Z20" s="43"/>
      <c r="AA20" s="50"/>
      <c r="AB20" s="50"/>
      <c r="AC20" s="44"/>
      <c r="AD20" s="45"/>
      <c r="AE20" s="303"/>
      <c r="AG20" s="40" t="e">
        <f>VLOOKUP(H20,'管理用（このシートは削除しないでください）'!$H$25:$M$40,2,FALSE)</f>
        <v>#N/A</v>
      </c>
      <c r="AH20" s="220" t="e">
        <f>VLOOKUP(H20,'管理用（このシートは削除しないでください）'!$H$25:$M$40,3,FALSE)</f>
        <v>#N/A</v>
      </c>
      <c r="AI20" s="40" t="e">
        <f>VLOOKUP(H20,'管理用（このシートは削除しないでください）'!$H$25:$M$40,4,FALSE)</f>
        <v>#N/A</v>
      </c>
      <c r="AJ20" s="220" t="e">
        <f>VLOOKUP(H20,'管理用（このシートは削除しないでください）'!$H$25:$M$40,5,FALSE)</f>
        <v>#N/A</v>
      </c>
      <c r="AK20" s="220" t="e">
        <f>VLOOKUP(H20,'管理用（このシートは削除しないでください）'!$H$25:$M$40,6,FALSE)</f>
        <v>#N/A</v>
      </c>
    </row>
    <row r="21" spans="2:37" s="40" customFormat="1" ht="54.75" customHeight="1">
      <c r="B21" s="281"/>
      <c r="C21" s="282"/>
      <c r="D21" s="281"/>
      <c r="E21" s="289"/>
      <c r="F21" s="290"/>
      <c r="G21" s="281"/>
      <c r="H21" s="284"/>
      <c r="I21" s="285"/>
      <c r="J21" s="285"/>
      <c r="K21" s="286"/>
      <c r="L21" s="287"/>
      <c r="M21" s="287"/>
      <c r="N21" s="204" t="str">
        <f t="shared" si="6"/>
        <v/>
      </c>
      <c r="O21" s="299"/>
      <c r="P21" s="204" t="str">
        <f t="shared" si="7"/>
        <v/>
      </c>
      <c r="Q21" s="287"/>
      <c r="R21" s="299"/>
      <c r="S21" s="287"/>
      <c r="T21" s="204" t="str">
        <f t="shared" si="8"/>
        <v/>
      </c>
      <c r="U21" s="205" t="str">
        <f t="shared" si="9"/>
        <v/>
      </c>
      <c r="V21" s="301"/>
      <c r="W21" s="227" t="str">
        <f t="shared" si="4"/>
        <v/>
      </c>
      <c r="X21" s="205" t="str">
        <f t="shared" si="5"/>
        <v/>
      </c>
      <c r="Y21" s="50"/>
      <c r="Z21" s="43"/>
      <c r="AA21" s="50"/>
      <c r="AB21" s="50"/>
      <c r="AC21" s="44"/>
      <c r="AD21" s="45"/>
      <c r="AE21" s="303"/>
      <c r="AG21" s="40" t="e">
        <f>VLOOKUP(H21,'管理用（このシートは削除しないでください）'!$H$25:$M$40,2,FALSE)</f>
        <v>#N/A</v>
      </c>
      <c r="AH21" s="220" t="e">
        <f>VLOOKUP(H21,'管理用（このシートは削除しないでください）'!$H$25:$M$40,3,FALSE)</f>
        <v>#N/A</v>
      </c>
      <c r="AI21" s="40" t="e">
        <f>VLOOKUP(H21,'管理用（このシートは削除しないでください）'!$H$25:$M$40,4,FALSE)</f>
        <v>#N/A</v>
      </c>
      <c r="AJ21" s="220" t="e">
        <f>VLOOKUP(H21,'管理用（このシートは削除しないでください）'!$H$25:$M$40,5,FALSE)</f>
        <v>#N/A</v>
      </c>
      <c r="AK21" s="220" t="e">
        <f>VLOOKUP(H21,'管理用（このシートは削除しないでください）'!$H$25:$M$40,6,FALSE)</f>
        <v>#N/A</v>
      </c>
    </row>
    <row r="22" spans="2:37" s="40" customFormat="1" ht="54.75" customHeight="1">
      <c r="B22" s="281"/>
      <c r="C22" s="282"/>
      <c r="D22" s="281"/>
      <c r="E22" s="289"/>
      <c r="F22" s="290"/>
      <c r="G22" s="281"/>
      <c r="H22" s="284"/>
      <c r="I22" s="285"/>
      <c r="J22" s="285"/>
      <c r="K22" s="286"/>
      <c r="L22" s="287"/>
      <c r="M22" s="287"/>
      <c r="N22" s="204" t="str">
        <f t="shared" si="6"/>
        <v/>
      </c>
      <c r="O22" s="299"/>
      <c r="P22" s="204" t="str">
        <f t="shared" si="7"/>
        <v/>
      </c>
      <c r="Q22" s="287"/>
      <c r="R22" s="299"/>
      <c r="S22" s="287"/>
      <c r="T22" s="204" t="str">
        <f t="shared" si="8"/>
        <v/>
      </c>
      <c r="U22" s="205" t="str">
        <f t="shared" si="9"/>
        <v/>
      </c>
      <c r="V22" s="301"/>
      <c r="W22" s="227" t="str">
        <f t="shared" si="4"/>
        <v/>
      </c>
      <c r="X22" s="205" t="str">
        <f t="shared" si="5"/>
        <v/>
      </c>
      <c r="Y22" s="50"/>
      <c r="Z22" s="43"/>
      <c r="AA22" s="50"/>
      <c r="AB22" s="50"/>
      <c r="AC22" s="44"/>
      <c r="AD22" s="45"/>
      <c r="AE22" s="303"/>
      <c r="AG22" s="40" t="e">
        <f>VLOOKUP(H22,'管理用（このシートは削除しないでください）'!$H$25:$M$40,2,FALSE)</f>
        <v>#N/A</v>
      </c>
      <c r="AH22" s="220" t="e">
        <f>VLOOKUP(H22,'管理用（このシートは削除しないでください）'!$H$25:$M$40,3,FALSE)</f>
        <v>#N/A</v>
      </c>
      <c r="AI22" s="40" t="e">
        <f>VLOOKUP(H22,'管理用（このシートは削除しないでください）'!$H$25:$M$40,4,FALSE)</f>
        <v>#N/A</v>
      </c>
      <c r="AJ22" s="220" t="e">
        <f>VLOOKUP(H22,'管理用（このシートは削除しないでください）'!$H$25:$M$40,5,FALSE)</f>
        <v>#N/A</v>
      </c>
      <c r="AK22" s="220" t="e">
        <f>VLOOKUP(H22,'管理用（このシートは削除しないでください）'!$H$25:$M$40,6,FALSE)</f>
        <v>#N/A</v>
      </c>
    </row>
    <row r="23" spans="2:37" s="40" customFormat="1" ht="54.75" customHeight="1">
      <c r="B23" s="281"/>
      <c r="C23" s="282"/>
      <c r="D23" s="281"/>
      <c r="E23" s="289"/>
      <c r="F23" s="290"/>
      <c r="G23" s="281"/>
      <c r="H23" s="284"/>
      <c r="I23" s="285"/>
      <c r="J23" s="285"/>
      <c r="K23" s="286"/>
      <c r="L23" s="287"/>
      <c r="M23" s="287"/>
      <c r="N23" s="204" t="str">
        <f t="shared" si="6"/>
        <v/>
      </c>
      <c r="O23" s="299"/>
      <c r="P23" s="204" t="str">
        <f t="shared" si="7"/>
        <v/>
      </c>
      <c r="Q23" s="287"/>
      <c r="R23" s="299"/>
      <c r="S23" s="287"/>
      <c r="T23" s="204" t="str">
        <f t="shared" si="8"/>
        <v/>
      </c>
      <c r="U23" s="205" t="str">
        <f t="shared" si="9"/>
        <v/>
      </c>
      <c r="V23" s="301"/>
      <c r="W23" s="227" t="str">
        <f t="shared" si="4"/>
        <v/>
      </c>
      <c r="X23" s="205" t="str">
        <f t="shared" si="5"/>
        <v/>
      </c>
      <c r="Y23" s="50"/>
      <c r="Z23" s="43"/>
      <c r="AA23" s="50"/>
      <c r="AB23" s="50"/>
      <c r="AC23" s="44"/>
      <c r="AD23" s="45"/>
      <c r="AE23" s="303"/>
      <c r="AG23" s="40" t="e">
        <f>VLOOKUP(H23,'管理用（このシートは削除しないでください）'!$H$25:$M$40,2,FALSE)</f>
        <v>#N/A</v>
      </c>
      <c r="AH23" s="220" t="e">
        <f>VLOOKUP(H23,'管理用（このシートは削除しないでください）'!$H$25:$M$40,3,FALSE)</f>
        <v>#N/A</v>
      </c>
      <c r="AI23" s="40" t="e">
        <f>VLOOKUP(H23,'管理用（このシートは削除しないでください）'!$H$25:$M$40,4,FALSE)</f>
        <v>#N/A</v>
      </c>
      <c r="AJ23" s="220" t="e">
        <f>VLOOKUP(H23,'管理用（このシートは削除しないでください）'!$H$25:$M$40,5,FALSE)</f>
        <v>#N/A</v>
      </c>
      <c r="AK23" s="220" t="e">
        <f>VLOOKUP(H23,'管理用（このシートは削除しないでください）'!$H$25:$M$40,6,FALSE)</f>
        <v>#N/A</v>
      </c>
    </row>
    <row r="24" spans="2:37" s="40" customFormat="1" ht="54.75" customHeight="1">
      <c r="B24" s="281"/>
      <c r="C24" s="282"/>
      <c r="D24" s="281"/>
      <c r="E24" s="289"/>
      <c r="F24" s="290"/>
      <c r="G24" s="281"/>
      <c r="H24" s="284"/>
      <c r="I24" s="285"/>
      <c r="J24" s="285"/>
      <c r="K24" s="286"/>
      <c r="L24" s="287"/>
      <c r="M24" s="287"/>
      <c r="N24" s="204" t="str">
        <f t="shared" si="6"/>
        <v/>
      </c>
      <c r="O24" s="299"/>
      <c r="P24" s="204" t="str">
        <f t="shared" si="7"/>
        <v/>
      </c>
      <c r="Q24" s="287"/>
      <c r="R24" s="299"/>
      <c r="S24" s="287"/>
      <c r="T24" s="204" t="str">
        <f t="shared" si="8"/>
        <v/>
      </c>
      <c r="U24" s="205" t="str">
        <f t="shared" si="9"/>
        <v/>
      </c>
      <c r="V24" s="301"/>
      <c r="W24" s="227" t="str">
        <f t="shared" si="4"/>
        <v/>
      </c>
      <c r="X24" s="205" t="str">
        <f t="shared" si="5"/>
        <v/>
      </c>
      <c r="Y24" s="50"/>
      <c r="Z24" s="43"/>
      <c r="AA24" s="50"/>
      <c r="AB24" s="50"/>
      <c r="AC24" s="44"/>
      <c r="AD24" s="45"/>
      <c r="AE24" s="303"/>
      <c r="AG24" s="40" t="e">
        <f>VLOOKUP(H24,'管理用（このシートは削除しないでください）'!$H$25:$M$40,2,FALSE)</f>
        <v>#N/A</v>
      </c>
      <c r="AH24" s="220" t="e">
        <f>VLOOKUP(H24,'管理用（このシートは削除しないでください）'!$H$25:$M$40,3,FALSE)</f>
        <v>#N/A</v>
      </c>
      <c r="AI24" s="40" t="e">
        <f>VLOOKUP(H24,'管理用（このシートは削除しないでください）'!$H$25:$M$40,4,FALSE)</f>
        <v>#N/A</v>
      </c>
      <c r="AJ24" s="220" t="e">
        <f>VLOOKUP(H24,'管理用（このシートは削除しないでください）'!$H$25:$M$40,5,FALSE)</f>
        <v>#N/A</v>
      </c>
      <c r="AK24" s="220" t="e">
        <f>VLOOKUP(H24,'管理用（このシートは削除しないでください）'!$H$25:$M$40,6,FALSE)</f>
        <v>#N/A</v>
      </c>
    </row>
    <row r="25" spans="2:37" s="40" customFormat="1" ht="54.75" customHeight="1">
      <c r="B25" s="281"/>
      <c r="C25" s="282"/>
      <c r="D25" s="281"/>
      <c r="E25" s="289"/>
      <c r="F25" s="290"/>
      <c r="G25" s="281"/>
      <c r="H25" s="284"/>
      <c r="I25" s="285"/>
      <c r="J25" s="285"/>
      <c r="K25" s="286"/>
      <c r="L25" s="287"/>
      <c r="M25" s="287"/>
      <c r="N25" s="204" t="str">
        <f t="shared" si="6"/>
        <v/>
      </c>
      <c r="O25" s="299"/>
      <c r="P25" s="204" t="str">
        <f t="shared" si="7"/>
        <v/>
      </c>
      <c r="Q25" s="287"/>
      <c r="R25" s="299"/>
      <c r="S25" s="287"/>
      <c r="T25" s="204" t="str">
        <f t="shared" si="8"/>
        <v/>
      </c>
      <c r="U25" s="205" t="str">
        <f t="shared" si="9"/>
        <v/>
      </c>
      <c r="V25" s="301"/>
      <c r="W25" s="227" t="str">
        <f t="shared" si="4"/>
        <v/>
      </c>
      <c r="X25" s="205" t="str">
        <f t="shared" si="5"/>
        <v/>
      </c>
      <c r="Y25" s="50"/>
      <c r="Z25" s="43"/>
      <c r="AA25" s="50"/>
      <c r="AB25" s="50"/>
      <c r="AC25" s="44"/>
      <c r="AD25" s="45"/>
      <c r="AE25" s="303"/>
      <c r="AG25" s="40" t="e">
        <f>VLOOKUP(H25,'管理用（このシートは削除しないでください）'!$H$25:$M$40,2,FALSE)</f>
        <v>#N/A</v>
      </c>
      <c r="AH25" s="220" t="e">
        <f>VLOOKUP(H25,'管理用（このシートは削除しないでください）'!$H$25:$M$40,3,FALSE)</f>
        <v>#N/A</v>
      </c>
      <c r="AI25" s="40" t="e">
        <f>VLOOKUP(H25,'管理用（このシートは削除しないでください）'!$H$25:$M$40,4,FALSE)</f>
        <v>#N/A</v>
      </c>
      <c r="AJ25" s="220" t="e">
        <f>VLOOKUP(H25,'管理用（このシートは削除しないでください）'!$H$25:$M$40,5,FALSE)</f>
        <v>#N/A</v>
      </c>
      <c r="AK25" s="220" t="e">
        <f>VLOOKUP(H25,'管理用（このシートは削除しないでください）'!$H$25:$M$40,6,FALSE)</f>
        <v>#N/A</v>
      </c>
    </row>
    <row r="26" spans="2:37" s="40" customFormat="1" ht="54.75" customHeight="1">
      <c r="B26" s="281"/>
      <c r="C26" s="282"/>
      <c r="D26" s="281"/>
      <c r="E26" s="289"/>
      <c r="F26" s="290"/>
      <c r="G26" s="281"/>
      <c r="H26" s="284"/>
      <c r="I26" s="285"/>
      <c r="J26" s="285"/>
      <c r="K26" s="286"/>
      <c r="L26" s="287"/>
      <c r="M26" s="287"/>
      <c r="N26" s="204" t="str">
        <f t="shared" si="6"/>
        <v/>
      </c>
      <c r="O26" s="299"/>
      <c r="P26" s="204" t="str">
        <f t="shared" si="7"/>
        <v/>
      </c>
      <c r="Q26" s="287"/>
      <c r="R26" s="299"/>
      <c r="S26" s="287"/>
      <c r="T26" s="204" t="str">
        <f t="shared" si="8"/>
        <v/>
      </c>
      <c r="U26" s="205" t="str">
        <f t="shared" si="9"/>
        <v/>
      </c>
      <c r="V26" s="301"/>
      <c r="W26" s="227" t="str">
        <f t="shared" si="4"/>
        <v/>
      </c>
      <c r="X26" s="205" t="str">
        <f t="shared" si="5"/>
        <v/>
      </c>
      <c r="Y26" s="50"/>
      <c r="Z26" s="43"/>
      <c r="AA26" s="50"/>
      <c r="AB26" s="50"/>
      <c r="AC26" s="44"/>
      <c r="AD26" s="45"/>
      <c r="AE26" s="303"/>
      <c r="AG26" s="40" t="e">
        <f>VLOOKUP(H26,'管理用（このシートは削除しないでください）'!$H$25:$M$40,2,FALSE)</f>
        <v>#N/A</v>
      </c>
      <c r="AH26" s="220" t="e">
        <f>VLOOKUP(H26,'管理用（このシートは削除しないでください）'!$H$25:$M$40,3,FALSE)</f>
        <v>#N/A</v>
      </c>
      <c r="AI26" s="40" t="e">
        <f>VLOOKUP(H26,'管理用（このシートは削除しないでください）'!$H$25:$M$40,4,FALSE)</f>
        <v>#N/A</v>
      </c>
      <c r="AJ26" s="220" t="e">
        <f>VLOOKUP(H26,'管理用（このシートは削除しないでください）'!$H$25:$M$40,5,FALSE)</f>
        <v>#N/A</v>
      </c>
      <c r="AK26" s="220" t="e">
        <f>VLOOKUP(H26,'管理用（このシートは削除しないでください）'!$H$25:$M$40,6,FALSE)</f>
        <v>#N/A</v>
      </c>
    </row>
    <row r="27" spans="2:37" s="40" customFormat="1" ht="54.75" customHeight="1" thickBot="1">
      <c r="B27" s="291"/>
      <c r="C27" s="292"/>
      <c r="D27" s="291"/>
      <c r="E27" s="293"/>
      <c r="F27" s="294"/>
      <c r="G27" s="291"/>
      <c r="H27" s="295"/>
      <c r="I27" s="296"/>
      <c r="J27" s="296"/>
      <c r="K27" s="297"/>
      <c r="L27" s="298"/>
      <c r="M27" s="298"/>
      <c r="N27" s="221" t="str">
        <f t="shared" si="6"/>
        <v/>
      </c>
      <c r="O27" s="300"/>
      <c r="P27" s="221" t="str">
        <f t="shared" si="7"/>
        <v/>
      </c>
      <c r="Q27" s="298"/>
      <c r="R27" s="300"/>
      <c r="S27" s="298"/>
      <c r="T27" s="221" t="str">
        <f t="shared" si="8"/>
        <v/>
      </c>
      <c r="U27" s="222" t="str">
        <f t="shared" si="9"/>
        <v/>
      </c>
      <c r="V27" s="302"/>
      <c r="W27" s="233" t="str">
        <f t="shared" si="4"/>
        <v/>
      </c>
      <c r="X27" s="222" t="str">
        <f t="shared" si="5"/>
        <v/>
      </c>
      <c r="Y27" s="223"/>
      <c r="Z27" s="224"/>
      <c r="AA27" s="223"/>
      <c r="AB27" s="223"/>
      <c r="AC27" s="225"/>
      <c r="AD27" s="226"/>
      <c r="AE27" s="304"/>
      <c r="AG27" s="40" t="e">
        <f>VLOOKUP(H27,'管理用（このシートは削除しないでください）'!$H$25:$M$40,2,FALSE)</f>
        <v>#N/A</v>
      </c>
      <c r="AH27" s="220" t="e">
        <f>VLOOKUP(H27,'管理用（このシートは削除しないでください）'!$H$25:$M$40,3,FALSE)</f>
        <v>#N/A</v>
      </c>
      <c r="AI27" s="40" t="e">
        <f>VLOOKUP(H27,'管理用（このシートは削除しないでください）'!$H$25:$M$40,4,FALSE)</f>
        <v>#N/A</v>
      </c>
      <c r="AJ27" s="220" t="e">
        <f>VLOOKUP(H27,'管理用（このシートは削除しないでください）'!$H$25:$M$40,5,FALSE)</f>
        <v>#N/A</v>
      </c>
      <c r="AK27" s="220" t="e">
        <f>VLOOKUP(H27,'管理用（このシートは削除しないでください）'!$H$25:$M$40,6,FALSE)</f>
        <v>#N/A</v>
      </c>
    </row>
    <row r="28" spans="2:37" s="40" customFormat="1" ht="39.75" customHeight="1" thickTop="1">
      <c r="B28" s="41"/>
      <c r="C28" s="42"/>
      <c r="D28" s="41"/>
      <c r="E28" s="42"/>
      <c r="F28" s="41"/>
      <c r="G28" s="41"/>
      <c r="H28" s="228"/>
      <c r="I28" s="229"/>
      <c r="J28" s="230"/>
      <c r="K28" s="231"/>
      <c r="L28" s="204">
        <f>IF(L8="","",SUM(L8:L27))</f>
        <v>25000000</v>
      </c>
      <c r="M28" s="204">
        <f>IF(M8="","",SUM(M8:M27))</f>
        <v>0</v>
      </c>
      <c r="N28" s="204">
        <f>IF(N8="","",SUM(N8:N27))</f>
        <v>25000000</v>
      </c>
      <c r="O28" s="232"/>
      <c r="P28" s="204"/>
      <c r="Q28" s="204">
        <f>IF(Q8="","",SUM(Q8:Q27))</f>
        <v>18000000</v>
      </c>
      <c r="R28" s="232"/>
      <c r="S28" s="204"/>
      <c r="T28" s="204">
        <f>IF(T8="","",SUM(T8:T27))</f>
        <v>73146000</v>
      </c>
      <c r="U28" s="205">
        <f>IF(U8="","",SUM(U8:U27))</f>
        <v>18000000</v>
      </c>
      <c r="V28" s="204">
        <f>IF(V8="","",SUM(V8:V27))</f>
        <v>17000000</v>
      </c>
      <c r="W28" s="204">
        <f>IF(W8="","",SUM(W8:W27))</f>
        <v>17000000</v>
      </c>
      <c r="X28" s="204">
        <f>IF(X8="","",SUM(X8:X27))</f>
        <v>8500000</v>
      </c>
      <c r="Y28" s="50"/>
      <c r="Z28" s="43"/>
      <c r="AA28" s="50"/>
      <c r="AB28" s="50"/>
      <c r="AC28" s="44"/>
      <c r="AD28" s="45"/>
      <c r="AE28" s="44"/>
      <c r="AH28" s="220"/>
      <c r="AJ28" s="220"/>
      <c r="AK28" s="220"/>
    </row>
    <row r="30" spans="2:37" ht="16.5">
      <c r="B30" s="206" t="s">
        <v>55</v>
      </c>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row>
    <row r="32" spans="2:37">
      <c r="B32" t="s">
        <v>56</v>
      </c>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row>
    <row r="33" spans="2:2">
      <c r="B33" t="s">
        <v>57</v>
      </c>
    </row>
    <row r="34" spans="2:2">
      <c r="B34" s="53" t="s">
        <v>58</v>
      </c>
    </row>
    <row r="35" spans="2:2">
      <c r="B35" s="53" t="s">
        <v>59</v>
      </c>
    </row>
    <row r="36" spans="2:2">
      <c r="B36" s="53" t="s">
        <v>60</v>
      </c>
    </row>
    <row r="37" spans="2:2">
      <c r="B37" s="53" t="s">
        <v>61</v>
      </c>
    </row>
    <row r="38" spans="2:2">
      <c r="B38" s="53" t="s">
        <v>62</v>
      </c>
    </row>
    <row r="39" spans="2:2">
      <c r="B39" t="s">
        <v>63</v>
      </c>
    </row>
    <row r="40" spans="2:2">
      <c r="B40" t="s">
        <v>64</v>
      </c>
    </row>
    <row r="41" spans="2:2">
      <c r="B41" s="53" t="s">
        <v>65</v>
      </c>
    </row>
    <row r="42" spans="2:2">
      <c r="B42" s="53" t="s">
        <v>66</v>
      </c>
    </row>
    <row r="43" spans="2:2">
      <c r="B43" s="53" t="s">
        <v>67</v>
      </c>
    </row>
  </sheetData>
  <mergeCells count="4">
    <mergeCell ref="C5:D5"/>
    <mergeCell ref="E5:F5"/>
    <mergeCell ref="O5:Q5"/>
    <mergeCell ref="R5:T5"/>
  </mergeCells>
  <phoneticPr fontId="5"/>
  <dataValidations count="2">
    <dataValidation type="list" allowBlank="1" showInputMessage="1" showErrorMessage="1" sqref="H10:H28" xr:uid="{00000000-0002-0000-0000-000000000000}">
      <formula1>補助事業名</formula1>
    </dataValidation>
    <dataValidation type="list" allowBlank="1" showInputMessage="1" showErrorMessage="1" sqref="I28" xr:uid="{00000000-0002-0000-0000-000001000000}">
      <formula1>INDIRECT(H28)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A2EBE55-729F-45C9-A887-632E35371B75}">
          <x14:formula1>
            <xm:f>'管理用（このシートは削除しないでください）'!$T$3:$U$3</xm:f>
          </x14:formula1>
          <xm:sqref>H8:H9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X81"/>
  <sheetViews>
    <sheetView view="pageBreakPreview" topLeftCell="F37" zoomScaleNormal="100" zoomScaleSheetLayoutView="100" workbookViewId="0">
      <selection activeCell="D47" sqref="D47"/>
    </sheetView>
  </sheetViews>
  <sheetFormatPr defaultColWidth="9" defaultRowHeight="13" outlineLevelCol="1"/>
  <cols>
    <col min="1" max="2" width="5" style="65" customWidth="1"/>
    <col min="3" max="3" width="24.90625" style="65" customWidth="1"/>
    <col min="4" max="12" width="8.453125" style="65" customWidth="1"/>
    <col min="13" max="21" width="8.453125" style="65" hidden="1" customWidth="1" outlineLevel="1"/>
    <col min="22" max="22" width="9" style="65" collapsed="1"/>
    <col min="23" max="16384" width="9" style="65"/>
  </cols>
  <sheetData>
    <row r="1" spans="1:22" ht="19.5" customHeight="1">
      <c r="A1" s="177" t="s">
        <v>68</v>
      </c>
    </row>
    <row r="2" spans="1:22" ht="17.25" customHeight="1">
      <c r="A2" s="177"/>
      <c r="B2" s="177"/>
      <c r="C2" s="177"/>
      <c r="D2" s="569" t="s">
        <v>69</v>
      </c>
      <c r="E2" s="569"/>
      <c r="F2" s="569"/>
      <c r="G2" s="569"/>
      <c r="H2" s="569"/>
      <c r="I2" s="177"/>
      <c r="J2" s="177"/>
      <c r="K2" s="177"/>
      <c r="L2" s="177"/>
      <c r="M2" s="278"/>
      <c r="N2" s="278"/>
      <c r="O2" s="278"/>
      <c r="P2" s="278"/>
      <c r="Q2" s="278"/>
      <c r="R2" s="278"/>
      <c r="S2" s="278"/>
      <c r="T2" s="278"/>
      <c r="U2" s="278"/>
    </row>
    <row r="3" spans="1:22" ht="16.5">
      <c r="A3" s="177"/>
      <c r="B3" s="177"/>
      <c r="C3" s="177"/>
      <c r="D3" s="569"/>
      <c r="E3" s="569"/>
      <c r="F3" s="569"/>
      <c r="G3" s="569"/>
      <c r="H3" s="569"/>
      <c r="I3" s="177"/>
      <c r="J3" s="177"/>
      <c r="K3" s="177"/>
      <c r="L3" s="177"/>
      <c r="M3" s="278"/>
      <c r="N3" s="278"/>
      <c r="O3" s="278"/>
      <c r="P3" s="278"/>
      <c r="Q3" s="278"/>
      <c r="R3" s="278"/>
      <c r="S3" s="278"/>
      <c r="T3" s="278"/>
      <c r="U3" s="278"/>
    </row>
    <row r="4" spans="1:22" ht="13.5" thickBot="1">
      <c r="A4" s="66" t="s">
        <v>70</v>
      </c>
    </row>
    <row r="5" spans="1:22" s="68" customFormat="1" ht="19.5" customHeight="1" thickBot="1">
      <c r="A5" s="520" t="s">
        <v>71</v>
      </c>
      <c r="B5" s="521"/>
      <c r="C5" s="279"/>
      <c r="D5" s="67" t="s">
        <v>72</v>
      </c>
      <c r="E5" s="531" t="s">
        <v>386</v>
      </c>
      <c r="F5" s="532"/>
      <c r="G5" s="532"/>
      <c r="H5" s="532"/>
      <c r="I5" s="532"/>
      <c r="J5" s="532"/>
      <c r="K5" s="533"/>
      <c r="V5" s="68" t="s">
        <v>74</v>
      </c>
    </row>
    <row r="6" spans="1:22" s="68" customFormat="1" ht="12.5" thickBot="1">
      <c r="A6" s="64"/>
    </row>
    <row r="7" spans="1:22" s="68" customFormat="1" ht="18" customHeight="1">
      <c r="A7" s="522" t="s">
        <v>75</v>
      </c>
      <c r="B7" s="525" t="s">
        <v>76</v>
      </c>
      <c r="C7" s="526"/>
      <c r="D7" s="522" t="s">
        <v>77</v>
      </c>
      <c r="E7" s="525"/>
      <c r="F7" s="526"/>
      <c r="G7" s="522" t="s">
        <v>78</v>
      </c>
      <c r="H7" s="525"/>
      <c r="I7" s="525"/>
      <c r="J7" s="525"/>
      <c r="K7" s="525"/>
      <c r="L7" s="526"/>
      <c r="M7" s="522" t="s">
        <v>78</v>
      </c>
      <c r="N7" s="525"/>
      <c r="O7" s="525"/>
      <c r="P7" s="525"/>
      <c r="Q7" s="525"/>
      <c r="R7" s="525"/>
      <c r="S7" s="525"/>
      <c r="T7" s="525"/>
      <c r="U7" s="526"/>
    </row>
    <row r="8" spans="1:22" s="68" customFormat="1" ht="18" customHeight="1">
      <c r="A8" s="523"/>
      <c r="B8" s="527"/>
      <c r="C8" s="528"/>
      <c r="D8" s="523" t="s">
        <v>481</v>
      </c>
      <c r="E8" s="527" t="s">
        <v>80</v>
      </c>
      <c r="F8" s="528" t="s">
        <v>81</v>
      </c>
      <c r="G8" s="534" t="s">
        <v>479</v>
      </c>
      <c r="H8" s="535"/>
      <c r="I8" s="406" t="str">
        <f>IF(I28="","",ROUND(I28/F28*100,0))</f>
        <v/>
      </c>
      <c r="J8" s="536" t="s">
        <v>82</v>
      </c>
      <c r="K8" s="537"/>
      <c r="L8" s="347" t="str">
        <f>IF(I8="","",IF(I8=100,"",100-I8))</f>
        <v/>
      </c>
      <c r="M8" s="570" t="s">
        <v>83</v>
      </c>
      <c r="N8" s="571"/>
      <c r="O8" s="199" t="str">
        <f>IF(O28="","",ROUND(O28/L28*100,0))</f>
        <v/>
      </c>
      <c r="P8" s="570" t="s">
        <v>83</v>
      </c>
      <c r="Q8" s="571"/>
      <c r="R8" s="199" t="str">
        <f>IF(R28="","",ROUND(R28/O28*100,0))</f>
        <v/>
      </c>
      <c r="S8" s="572" t="s">
        <v>83</v>
      </c>
      <c r="T8" s="571"/>
      <c r="U8" s="200" t="str">
        <f>IF(O8="","",IF(O8=100,"",100-O8))</f>
        <v/>
      </c>
    </row>
    <row r="9" spans="1:22" s="68" customFormat="1" ht="18" customHeight="1" thickBot="1">
      <c r="A9" s="524"/>
      <c r="B9" s="529"/>
      <c r="C9" s="530"/>
      <c r="D9" s="524"/>
      <c r="E9" s="529"/>
      <c r="F9" s="530"/>
      <c r="G9" s="274" t="s">
        <v>481</v>
      </c>
      <c r="H9" s="275" t="s">
        <v>80</v>
      </c>
      <c r="I9" s="275" t="s">
        <v>81</v>
      </c>
      <c r="J9" s="348" t="s">
        <v>79</v>
      </c>
      <c r="K9" s="348" t="s">
        <v>80</v>
      </c>
      <c r="L9" s="349" t="s">
        <v>81</v>
      </c>
      <c r="M9" s="274" t="s">
        <v>79</v>
      </c>
      <c r="N9" s="275" t="s">
        <v>80</v>
      </c>
      <c r="O9" s="275" t="s">
        <v>81</v>
      </c>
      <c r="P9" s="274" t="s">
        <v>79</v>
      </c>
      <c r="Q9" s="275" t="s">
        <v>80</v>
      </c>
      <c r="R9" s="275" t="s">
        <v>81</v>
      </c>
      <c r="S9" s="275" t="s">
        <v>79</v>
      </c>
      <c r="T9" s="275" t="s">
        <v>80</v>
      </c>
      <c r="U9" s="276" t="s">
        <v>81</v>
      </c>
    </row>
    <row r="10" spans="1:22" s="68" customFormat="1" ht="18" customHeight="1">
      <c r="A10" s="538" t="s">
        <v>84</v>
      </c>
      <c r="B10" s="540" t="s">
        <v>85</v>
      </c>
      <c r="C10" s="374" t="s">
        <v>483</v>
      </c>
      <c r="D10" s="69" t="s">
        <v>86</v>
      </c>
      <c r="E10" s="70" t="s">
        <v>87</v>
      </c>
      <c r="F10" s="71" t="s">
        <v>88</v>
      </c>
      <c r="G10" s="69" t="s">
        <v>89</v>
      </c>
      <c r="H10" s="70" t="s">
        <v>87</v>
      </c>
      <c r="I10" s="70" t="s">
        <v>90</v>
      </c>
      <c r="J10" s="350" t="s">
        <v>86</v>
      </c>
      <c r="K10" s="350" t="s">
        <v>87</v>
      </c>
      <c r="L10" s="351" t="s">
        <v>90</v>
      </c>
      <c r="M10" s="69" t="s">
        <v>89</v>
      </c>
      <c r="N10" s="70" t="s">
        <v>87</v>
      </c>
      <c r="O10" s="70" t="s">
        <v>90</v>
      </c>
      <c r="P10" s="69" t="s">
        <v>89</v>
      </c>
      <c r="Q10" s="70" t="s">
        <v>87</v>
      </c>
      <c r="R10" s="70" t="s">
        <v>90</v>
      </c>
      <c r="S10" s="70" t="s">
        <v>86</v>
      </c>
      <c r="T10" s="70" t="s">
        <v>87</v>
      </c>
      <c r="U10" s="71" t="s">
        <v>90</v>
      </c>
    </row>
    <row r="11" spans="1:22" s="68" customFormat="1" ht="18" customHeight="1" thickBot="1">
      <c r="A11" s="539"/>
      <c r="B11" s="541"/>
      <c r="C11" s="277" t="s">
        <v>482</v>
      </c>
      <c r="D11" s="194"/>
      <c r="E11" s="195" t="str">
        <f>IF(D11="","",F11/D11)</f>
        <v/>
      </c>
      <c r="F11" s="196"/>
      <c r="G11" s="194"/>
      <c r="H11" s="195" t="str">
        <f>IF(G11="","",I11/G11)</f>
        <v/>
      </c>
      <c r="I11" s="197"/>
      <c r="J11" s="352"/>
      <c r="K11" s="352" t="str">
        <f>IF(J11="","",L11/J11)</f>
        <v/>
      </c>
      <c r="L11" s="353"/>
      <c r="M11" s="194"/>
      <c r="N11" s="195" t="str">
        <f>IF(M11="","",O11/M11)</f>
        <v/>
      </c>
      <c r="O11" s="197"/>
      <c r="P11" s="194"/>
      <c r="Q11" s="195" t="str">
        <f>IF(P11="","",R11/P11)</f>
        <v/>
      </c>
      <c r="R11" s="197"/>
      <c r="S11" s="195"/>
      <c r="T11" s="195" t="str">
        <f>IF(S11="","",U11/S11)</f>
        <v/>
      </c>
      <c r="U11" s="198"/>
    </row>
    <row r="12" spans="1:22" s="68" customFormat="1" ht="18" customHeight="1" thickBot="1">
      <c r="A12" s="539"/>
      <c r="B12" s="542"/>
      <c r="C12" s="395" t="s">
        <v>91</v>
      </c>
      <c r="D12" s="460"/>
      <c r="E12" s="435" t="str">
        <f>IF(D12="","",F12/D12)</f>
        <v/>
      </c>
      <c r="F12" s="397"/>
      <c r="G12" s="497"/>
      <c r="H12" s="435" t="str">
        <f>IF(G12="","",I12/G12)</f>
        <v/>
      </c>
      <c r="I12" s="430"/>
      <c r="J12" s="352"/>
      <c r="K12" s="352" t="str">
        <f t="shared" ref="K12:K47" si="0">IF(J12="","",L12/J12)</f>
        <v/>
      </c>
      <c r="L12" s="353"/>
      <c r="M12" s="194"/>
      <c r="N12" s="195" t="str">
        <f>IF(M12="","",O12/M12)</f>
        <v/>
      </c>
      <c r="O12" s="197"/>
      <c r="P12" s="194"/>
      <c r="Q12" s="195" t="str">
        <f>IF(P12="","",R12/P12)</f>
        <v/>
      </c>
      <c r="R12" s="197"/>
      <c r="S12" s="195"/>
      <c r="T12" s="195" t="str">
        <f t="shared" ref="T12:T47" si="1">IF(S12="","",U12/S12)</f>
        <v/>
      </c>
      <c r="U12" s="198"/>
    </row>
    <row r="13" spans="1:22" s="68" customFormat="1" ht="18" customHeight="1" thickBot="1">
      <c r="A13" s="539"/>
      <c r="B13" s="542"/>
      <c r="C13" s="396"/>
      <c r="D13" s="461"/>
      <c r="E13" s="436" t="str">
        <f>IF(D13="","",F13/D13)</f>
        <v/>
      </c>
      <c r="F13" s="398"/>
      <c r="G13" s="498"/>
      <c r="H13" s="437" t="str">
        <f>IF(G13="","",I13/G13)</f>
        <v/>
      </c>
      <c r="I13" s="398"/>
      <c r="J13" s="429"/>
      <c r="K13" s="355" t="str">
        <f t="shared" si="0"/>
        <v/>
      </c>
      <c r="L13" s="356"/>
      <c r="M13" s="238"/>
      <c r="N13" s="236" t="str">
        <f>IF(M13="","",O13/M13)</f>
        <v/>
      </c>
      <c r="O13" s="239"/>
      <c r="P13" s="238"/>
      <c r="Q13" s="236" t="str">
        <f>IF(P13="","",R13/P13)</f>
        <v/>
      </c>
      <c r="R13" s="239"/>
      <c r="S13" s="239"/>
      <c r="T13" s="236" t="str">
        <f t="shared" si="1"/>
        <v/>
      </c>
      <c r="U13" s="237"/>
    </row>
    <row r="14" spans="1:22" s="68" customFormat="1" ht="18" customHeight="1" thickBot="1">
      <c r="A14" s="539"/>
      <c r="B14" s="541"/>
      <c r="C14" s="425" t="s">
        <v>92</v>
      </c>
      <c r="D14" s="462"/>
      <c r="E14" s="236" t="str">
        <f t="shared" ref="E14:E47" si="2">IF(D14="","",F14/D14)</f>
        <v/>
      </c>
      <c r="F14" s="241"/>
      <c r="G14" s="499"/>
      <c r="H14" s="236" t="str">
        <f>IF(G14="","",I14/G14)</f>
        <v/>
      </c>
      <c r="I14" s="242"/>
      <c r="J14" s="355"/>
      <c r="K14" s="355" t="str">
        <f t="shared" si="0"/>
        <v/>
      </c>
      <c r="L14" s="356"/>
      <c r="M14" s="240"/>
      <c r="N14" s="236" t="str">
        <f>IF(M14="","",O14/M14)</f>
        <v/>
      </c>
      <c r="O14" s="242"/>
      <c r="P14" s="240"/>
      <c r="Q14" s="236" t="str">
        <f>IF(P14="","",R14/P14)</f>
        <v/>
      </c>
      <c r="R14" s="242"/>
      <c r="S14" s="236"/>
      <c r="T14" s="236" t="str">
        <f t="shared" si="1"/>
        <v/>
      </c>
      <c r="U14" s="241"/>
    </row>
    <row r="15" spans="1:22" s="68" customFormat="1" ht="18" customHeight="1">
      <c r="A15" s="539"/>
      <c r="B15" s="542"/>
      <c r="C15" s="394"/>
      <c r="D15" s="463"/>
      <c r="E15" s="439" t="str">
        <f t="shared" si="2"/>
        <v/>
      </c>
      <c r="F15" s="426"/>
      <c r="G15" s="500"/>
      <c r="H15" s="438" t="str">
        <f t="shared" ref="H15:H47" si="3">IF(G15="","",I15/G15)</f>
        <v/>
      </c>
      <c r="I15" s="432"/>
      <c r="J15" s="382"/>
      <c r="K15" s="355" t="str">
        <f t="shared" si="0"/>
        <v/>
      </c>
      <c r="L15" s="356"/>
      <c r="M15" s="238"/>
      <c r="N15" s="236" t="str">
        <f t="shared" ref="N15:N47" si="4">IF(M15="","",O15/M15)</f>
        <v/>
      </c>
      <c r="O15" s="243"/>
      <c r="P15" s="238"/>
      <c r="Q15" s="236" t="str">
        <f t="shared" ref="Q15:Q47" si="5">IF(P15="","",R15/P15)</f>
        <v/>
      </c>
      <c r="R15" s="243"/>
      <c r="S15" s="239"/>
      <c r="T15" s="236" t="str">
        <f t="shared" si="1"/>
        <v/>
      </c>
      <c r="U15" s="237"/>
    </row>
    <row r="16" spans="1:22" s="68" customFormat="1" ht="18" customHeight="1">
      <c r="A16" s="539"/>
      <c r="B16" s="542"/>
      <c r="C16" s="409"/>
      <c r="D16" s="464"/>
      <c r="E16" s="440" t="str">
        <f t="shared" si="2"/>
        <v/>
      </c>
      <c r="F16" s="427"/>
      <c r="G16" s="501"/>
      <c r="H16" s="438" t="str">
        <f t="shared" si="3"/>
        <v/>
      </c>
      <c r="I16" s="433"/>
      <c r="J16" s="382"/>
      <c r="K16" s="355" t="str">
        <f t="shared" si="0"/>
        <v/>
      </c>
      <c r="L16" s="356"/>
      <c r="M16" s="238"/>
      <c r="N16" s="236" t="str">
        <f t="shared" si="4"/>
        <v/>
      </c>
      <c r="O16" s="243"/>
      <c r="P16" s="238"/>
      <c r="Q16" s="236" t="str">
        <f t="shared" si="5"/>
        <v/>
      </c>
      <c r="R16" s="243"/>
      <c r="S16" s="239"/>
      <c r="T16" s="236" t="str">
        <f t="shared" si="1"/>
        <v/>
      </c>
      <c r="U16" s="237"/>
    </row>
    <row r="17" spans="1:24" s="68" customFormat="1" ht="18" customHeight="1" thickBot="1">
      <c r="A17" s="539"/>
      <c r="B17" s="542"/>
      <c r="C17" s="410"/>
      <c r="D17" s="465"/>
      <c r="E17" s="440" t="str">
        <f t="shared" si="2"/>
        <v/>
      </c>
      <c r="F17" s="428"/>
      <c r="G17" s="502"/>
      <c r="H17" s="438" t="str">
        <f t="shared" si="3"/>
        <v/>
      </c>
      <c r="I17" s="434"/>
      <c r="J17" s="431"/>
      <c r="K17" s="358"/>
      <c r="L17" s="356"/>
      <c r="M17" s="238"/>
      <c r="N17" s="236" t="str">
        <f t="shared" si="4"/>
        <v/>
      </c>
      <c r="O17" s="243"/>
      <c r="P17" s="238"/>
      <c r="Q17" s="236" t="str">
        <f t="shared" si="5"/>
        <v/>
      </c>
      <c r="R17" s="243"/>
      <c r="S17" s="243"/>
      <c r="T17" s="242" t="str">
        <f t="shared" si="1"/>
        <v/>
      </c>
      <c r="U17" s="237"/>
    </row>
    <row r="18" spans="1:24" s="68" customFormat="1" ht="18" customHeight="1">
      <c r="A18" s="539"/>
      <c r="B18" s="541"/>
      <c r="C18" s="399" t="s">
        <v>93</v>
      </c>
      <c r="D18" s="466"/>
      <c r="E18" s="400" t="str">
        <f t="shared" si="2"/>
        <v/>
      </c>
      <c r="F18" s="401"/>
      <c r="G18" s="503"/>
      <c r="H18" s="402" t="str">
        <f t="shared" si="3"/>
        <v/>
      </c>
      <c r="I18" s="402"/>
      <c r="J18" s="358"/>
      <c r="K18" s="358" t="str">
        <f t="shared" si="0"/>
        <v/>
      </c>
      <c r="L18" s="356"/>
      <c r="M18" s="240"/>
      <c r="N18" s="242" t="str">
        <f t="shared" si="4"/>
        <v/>
      </c>
      <c r="O18" s="242"/>
      <c r="P18" s="240"/>
      <c r="Q18" s="242" t="str">
        <f t="shared" si="5"/>
        <v/>
      </c>
      <c r="R18" s="242"/>
      <c r="S18" s="242"/>
      <c r="T18" s="242" t="str">
        <f t="shared" si="1"/>
        <v/>
      </c>
      <c r="U18" s="241"/>
    </row>
    <row r="19" spans="1:24" s="68" customFormat="1" ht="18" customHeight="1">
      <c r="A19" s="539"/>
      <c r="B19" s="541"/>
      <c r="C19" s="399" t="str">
        <f>C12</f>
        <v>&lt;改修工事&gt;</v>
      </c>
      <c r="D19" s="466"/>
      <c r="E19" s="400" t="str">
        <f t="shared" si="2"/>
        <v/>
      </c>
      <c r="F19" s="401"/>
      <c r="G19" s="504"/>
      <c r="H19" s="402" t="str">
        <f t="shared" si="3"/>
        <v/>
      </c>
      <c r="I19" s="402"/>
      <c r="J19" s="358"/>
      <c r="K19" s="358" t="str">
        <f t="shared" si="0"/>
        <v/>
      </c>
      <c r="L19" s="356"/>
      <c r="M19" s="244"/>
      <c r="N19" s="242" t="str">
        <f t="shared" si="4"/>
        <v/>
      </c>
      <c r="O19" s="242"/>
      <c r="P19" s="244"/>
      <c r="Q19" s="242" t="str">
        <f t="shared" si="5"/>
        <v/>
      </c>
      <c r="R19" s="242"/>
      <c r="S19" s="242"/>
      <c r="T19" s="242" t="str">
        <f t="shared" si="1"/>
        <v/>
      </c>
      <c r="U19" s="241"/>
    </row>
    <row r="20" spans="1:24" s="68" customFormat="1" ht="18" customHeight="1">
      <c r="A20" s="539"/>
      <c r="B20" s="541"/>
      <c r="C20" s="399" t="str">
        <f>IF(C13="","",C13)</f>
        <v/>
      </c>
      <c r="D20" s="466"/>
      <c r="E20" s="400" t="str">
        <f t="shared" si="2"/>
        <v/>
      </c>
      <c r="F20" s="401"/>
      <c r="G20" s="504"/>
      <c r="H20" s="402" t="str">
        <f t="shared" si="3"/>
        <v/>
      </c>
      <c r="I20" s="402"/>
      <c r="J20" s="358"/>
      <c r="K20" s="358" t="str">
        <f t="shared" si="0"/>
        <v/>
      </c>
      <c r="L20" s="356"/>
      <c r="M20" s="244"/>
      <c r="N20" s="242" t="str">
        <f t="shared" si="4"/>
        <v/>
      </c>
      <c r="O20" s="242"/>
      <c r="P20" s="244"/>
      <c r="Q20" s="242" t="str">
        <f t="shared" si="5"/>
        <v/>
      </c>
      <c r="R20" s="242"/>
      <c r="S20" s="242"/>
      <c r="T20" s="242" t="str">
        <f t="shared" si="1"/>
        <v/>
      </c>
      <c r="U20" s="241"/>
    </row>
    <row r="21" spans="1:24" s="68" customFormat="1" ht="18" customHeight="1">
      <c r="A21" s="539"/>
      <c r="B21" s="541"/>
      <c r="C21" s="399" t="s">
        <v>92</v>
      </c>
      <c r="D21" s="466"/>
      <c r="E21" s="400" t="str">
        <f t="shared" si="2"/>
        <v/>
      </c>
      <c r="F21" s="401"/>
      <c r="G21" s="504"/>
      <c r="H21" s="402" t="str">
        <f t="shared" si="3"/>
        <v/>
      </c>
      <c r="I21" s="402"/>
      <c r="J21" s="358"/>
      <c r="K21" s="358" t="str">
        <f t="shared" si="0"/>
        <v/>
      </c>
      <c r="L21" s="356"/>
      <c r="M21" s="244"/>
      <c r="N21" s="242" t="str">
        <f t="shared" si="4"/>
        <v/>
      </c>
      <c r="O21" s="242"/>
      <c r="P21" s="244"/>
      <c r="Q21" s="242" t="str">
        <f t="shared" si="5"/>
        <v/>
      </c>
      <c r="R21" s="242"/>
      <c r="S21" s="242"/>
      <c r="T21" s="242" t="str">
        <f t="shared" si="1"/>
        <v/>
      </c>
      <c r="U21" s="241"/>
    </row>
    <row r="22" spans="1:24" s="68" customFormat="1" ht="18" customHeight="1">
      <c r="A22" s="539"/>
      <c r="B22" s="541"/>
      <c r="C22" s="403"/>
      <c r="D22" s="466"/>
      <c r="E22" s="400" t="str">
        <f t="shared" si="2"/>
        <v/>
      </c>
      <c r="F22" s="401"/>
      <c r="G22" s="505"/>
      <c r="H22" s="402" t="str">
        <f t="shared" si="3"/>
        <v/>
      </c>
      <c r="I22" s="402"/>
      <c r="J22" s="358"/>
      <c r="K22" s="358" t="str">
        <f t="shared" si="0"/>
        <v/>
      </c>
      <c r="L22" s="356"/>
      <c r="M22" s="245"/>
      <c r="N22" s="242" t="str">
        <f t="shared" si="4"/>
        <v/>
      </c>
      <c r="O22" s="243"/>
      <c r="P22" s="245"/>
      <c r="Q22" s="242" t="str">
        <f t="shared" si="5"/>
        <v/>
      </c>
      <c r="R22" s="243"/>
      <c r="S22" s="243"/>
      <c r="T22" s="242" t="str">
        <f t="shared" si="1"/>
        <v/>
      </c>
      <c r="U22" s="237"/>
    </row>
    <row r="23" spans="1:24" s="68" customFormat="1" ht="18" customHeight="1">
      <c r="A23" s="539"/>
      <c r="B23" s="541"/>
      <c r="C23" s="403"/>
      <c r="D23" s="466"/>
      <c r="E23" s="400" t="str">
        <f t="shared" si="2"/>
        <v/>
      </c>
      <c r="F23" s="401"/>
      <c r="G23" s="505"/>
      <c r="H23" s="402" t="str">
        <f t="shared" si="3"/>
        <v/>
      </c>
      <c r="I23" s="402"/>
      <c r="J23" s="358"/>
      <c r="K23" s="358" t="str">
        <f t="shared" si="0"/>
        <v/>
      </c>
      <c r="L23" s="356"/>
      <c r="M23" s="245"/>
      <c r="N23" s="242" t="str">
        <f t="shared" si="4"/>
        <v/>
      </c>
      <c r="O23" s="243"/>
      <c r="P23" s="245"/>
      <c r="Q23" s="242" t="str">
        <f t="shared" si="5"/>
        <v/>
      </c>
      <c r="R23" s="243"/>
      <c r="S23" s="243"/>
      <c r="T23" s="242" t="str">
        <f t="shared" si="1"/>
        <v/>
      </c>
      <c r="U23" s="237"/>
    </row>
    <row r="24" spans="1:24" s="68" customFormat="1" ht="18" customHeight="1">
      <c r="A24" s="539"/>
      <c r="B24" s="541"/>
      <c r="C24" s="403"/>
      <c r="D24" s="466"/>
      <c r="E24" s="400" t="str">
        <f t="shared" si="2"/>
        <v/>
      </c>
      <c r="F24" s="389"/>
      <c r="G24" s="505"/>
      <c r="H24" s="402" t="str">
        <f t="shared" si="3"/>
        <v/>
      </c>
      <c r="I24" s="402"/>
      <c r="J24" s="358"/>
      <c r="K24" s="358" t="str">
        <f t="shared" si="0"/>
        <v/>
      </c>
      <c r="L24" s="356"/>
      <c r="M24" s="245"/>
      <c r="N24" s="242" t="str">
        <f t="shared" si="4"/>
        <v/>
      </c>
      <c r="O24" s="243"/>
      <c r="P24" s="245"/>
      <c r="Q24" s="242" t="str">
        <f t="shared" si="5"/>
        <v/>
      </c>
      <c r="R24" s="243"/>
      <c r="S24" s="243"/>
      <c r="T24" s="242" t="str">
        <f t="shared" si="1"/>
        <v/>
      </c>
      <c r="U24" s="237"/>
    </row>
    <row r="25" spans="1:24" s="68" customFormat="1" ht="18" customHeight="1">
      <c r="A25" s="539"/>
      <c r="B25" s="541"/>
      <c r="C25" s="403"/>
      <c r="D25" s="466"/>
      <c r="E25" s="400" t="str">
        <f t="shared" si="2"/>
        <v/>
      </c>
      <c r="F25" s="389"/>
      <c r="G25" s="505"/>
      <c r="H25" s="402" t="str">
        <f t="shared" si="3"/>
        <v/>
      </c>
      <c r="I25" s="402"/>
      <c r="J25" s="358"/>
      <c r="K25" s="358" t="str">
        <f t="shared" si="0"/>
        <v/>
      </c>
      <c r="L25" s="356"/>
      <c r="M25" s="245"/>
      <c r="N25" s="242" t="str">
        <f t="shared" si="4"/>
        <v/>
      </c>
      <c r="O25" s="243"/>
      <c r="P25" s="245"/>
      <c r="Q25" s="242" t="str">
        <f t="shared" si="5"/>
        <v/>
      </c>
      <c r="R25" s="243"/>
      <c r="S25" s="243"/>
      <c r="T25" s="242" t="str">
        <f t="shared" si="1"/>
        <v/>
      </c>
      <c r="U25" s="237"/>
    </row>
    <row r="26" spans="1:24" s="68" customFormat="1" ht="18" customHeight="1">
      <c r="A26" s="539"/>
      <c r="B26" s="541"/>
      <c r="C26" s="403"/>
      <c r="D26" s="466"/>
      <c r="E26" s="400" t="str">
        <f t="shared" si="2"/>
        <v/>
      </c>
      <c r="F26" s="389"/>
      <c r="G26" s="505"/>
      <c r="H26" s="402" t="str">
        <f t="shared" si="3"/>
        <v/>
      </c>
      <c r="I26" s="402"/>
      <c r="J26" s="358"/>
      <c r="K26" s="358" t="str">
        <f t="shared" si="0"/>
        <v/>
      </c>
      <c r="L26" s="356"/>
      <c r="M26" s="245"/>
      <c r="N26" s="242" t="str">
        <f t="shared" si="4"/>
        <v/>
      </c>
      <c r="O26" s="243"/>
      <c r="P26" s="245"/>
      <c r="Q26" s="242" t="str">
        <f t="shared" si="5"/>
        <v/>
      </c>
      <c r="R26" s="243"/>
      <c r="S26" s="243"/>
      <c r="T26" s="242" t="str">
        <f t="shared" si="1"/>
        <v/>
      </c>
      <c r="U26" s="237"/>
    </row>
    <row r="27" spans="1:24" s="68" customFormat="1" ht="18" customHeight="1" thickBot="1">
      <c r="A27" s="539"/>
      <c r="B27" s="541"/>
      <c r="C27" s="404"/>
      <c r="D27" s="466"/>
      <c r="E27" s="405" t="str">
        <f t="shared" si="2"/>
        <v/>
      </c>
      <c r="F27" s="390"/>
      <c r="G27" s="505"/>
      <c r="H27" s="405" t="str">
        <f t="shared" si="3"/>
        <v/>
      </c>
      <c r="I27" s="405"/>
      <c r="J27" s="358"/>
      <c r="K27" s="358" t="str">
        <f t="shared" si="0"/>
        <v/>
      </c>
      <c r="L27" s="356"/>
      <c r="M27" s="245"/>
      <c r="N27" s="242" t="str">
        <f t="shared" si="4"/>
        <v/>
      </c>
      <c r="O27" s="243"/>
      <c r="P27" s="245"/>
      <c r="Q27" s="242" t="str">
        <f t="shared" si="5"/>
        <v/>
      </c>
      <c r="R27" s="243"/>
      <c r="S27" s="243"/>
      <c r="T27" s="242" t="str">
        <f t="shared" si="1"/>
        <v/>
      </c>
      <c r="U27" s="237"/>
    </row>
    <row r="28" spans="1:24" s="68" customFormat="1" ht="18" customHeight="1" thickBot="1">
      <c r="A28" s="539"/>
      <c r="B28" s="541"/>
      <c r="C28" s="407" t="s">
        <v>94</v>
      </c>
      <c r="D28" s="467"/>
      <c r="E28" s="411" t="str">
        <f t="shared" si="2"/>
        <v/>
      </c>
      <c r="F28" s="263" t="str">
        <f>IF(SUM(F12:F27)=0,"",SUM(F12:F27))</f>
        <v/>
      </c>
      <c r="G28" s="506"/>
      <c r="H28" s="411" t="str">
        <f t="shared" si="3"/>
        <v/>
      </c>
      <c r="I28" s="251" t="str">
        <f>IF(SUM(I12:I27)=0,"",SUM(I12:I27))</f>
        <v/>
      </c>
      <c r="J28" s="359"/>
      <c r="K28" s="359" t="str">
        <f t="shared" si="0"/>
        <v/>
      </c>
      <c r="L28" s="360" t="str">
        <f>IF(SUM(L12:L27)=0,"",SUM(L12:L27))</f>
        <v/>
      </c>
      <c r="M28" s="248"/>
      <c r="N28" s="246" t="str">
        <f t="shared" si="4"/>
        <v/>
      </c>
      <c r="O28" s="246" t="str">
        <f>IF(SUM(O12:O27)=0,"",SUM(O12:O27))</f>
        <v/>
      </c>
      <c r="P28" s="248"/>
      <c r="Q28" s="246" t="str">
        <f t="shared" si="5"/>
        <v/>
      </c>
      <c r="R28" s="246" t="str">
        <f>IF(SUM(R12:R27)=0,"",SUM(R12:R27))</f>
        <v/>
      </c>
      <c r="S28" s="249"/>
      <c r="T28" s="246" t="str">
        <f t="shared" si="1"/>
        <v/>
      </c>
      <c r="U28" s="247" t="str">
        <f>IF(SUM(U12:U27)=0,"",SUM(U12:U27))</f>
        <v/>
      </c>
    </row>
    <row r="29" spans="1:24" s="68" customFormat="1" ht="18" customHeight="1">
      <c r="A29" s="539"/>
      <c r="B29" s="542" t="s">
        <v>95</v>
      </c>
      <c r="C29" s="394"/>
      <c r="D29" s="468"/>
      <c r="E29" s="419" t="str">
        <f t="shared" si="2"/>
        <v/>
      </c>
      <c r="F29" s="412"/>
      <c r="G29" s="507"/>
      <c r="H29" s="419" t="str">
        <f t="shared" si="3"/>
        <v/>
      </c>
      <c r="I29" s="412"/>
      <c r="J29" s="416"/>
      <c r="K29" s="361" t="str">
        <f t="shared" si="0"/>
        <v/>
      </c>
      <c r="L29" s="362"/>
      <c r="M29" s="250"/>
      <c r="N29" s="251" t="str">
        <f t="shared" si="4"/>
        <v/>
      </c>
      <c r="O29" s="253"/>
      <c r="P29" s="250"/>
      <c r="Q29" s="251" t="str">
        <f t="shared" si="5"/>
        <v/>
      </c>
      <c r="R29" s="253"/>
      <c r="S29" s="253"/>
      <c r="T29" s="251" t="str">
        <f t="shared" si="1"/>
        <v/>
      </c>
      <c r="U29" s="252"/>
    </row>
    <row r="30" spans="1:24" s="68" customFormat="1" ht="18" customHeight="1">
      <c r="A30" s="539"/>
      <c r="B30" s="542"/>
      <c r="C30" s="409"/>
      <c r="D30" s="469"/>
      <c r="E30" s="420" t="str">
        <f t="shared" si="2"/>
        <v/>
      </c>
      <c r="F30" s="413"/>
      <c r="G30" s="508"/>
      <c r="H30" s="420" t="str">
        <f t="shared" si="3"/>
        <v/>
      </c>
      <c r="I30" s="413"/>
      <c r="J30" s="417"/>
      <c r="K30" s="363" t="str">
        <f t="shared" si="0"/>
        <v/>
      </c>
      <c r="L30" s="364"/>
      <c r="M30" s="254"/>
      <c r="N30" s="255" t="str">
        <f t="shared" si="4"/>
        <v/>
      </c>
      <c r="O30" s="257"/>
      <c r="P30" s="254"/>
      <c r="Q30" s="255" t="str">
        <f t="shared" si="5"/>
        <v/>
      </c>
      <c r="R30" s="257"/>
      <c r="S30" s="257"/>
      <c r="T30" s="255" t="str">
        <f t="shared" si="1"/>
        <v/>
      </c>
      <c r="U30" s="256"/>
    </row>
    <row r="31" spans="1:24" s="68" customFormat="1" ht="18" customHeight="1">
      <c r="A31" s="539"/>
      <c r="B31" s="542"/>
      <c r="C31" s="409"/>
      <c r="D31" s="469"/>
      <c r="E31" s="420" t="str">
        <f t="shared" si="2"/>
        <v/>
      </c>
      <c r="F31" s="413"/>
      <c r="G31" s="508"/>
      <c r="H31" s="420" t="str">
        <f t="shared" si="3"/>
        <v/>
      </c>
      <c r="I31" s="413"/>
      <c r="J31" s="417"/>
      <c r="K31" s="363" t="str">
        <f t="shared" si="0"/>
        <v/>
      </c>
      <c r="L31" s="364"/>
      <c r="M31" s="254"/>
      <c r="N31" s="255" t="str">
        <f t="shared" si="4"/>
        <v/>
      </c>
      <c r="O31" s="257"/>
      <c r="P31" s="254"/>
      <c r="Q31" s="255" t="str">
        <f t="shared" si="5"/>
        <v/>
      </c>
      <c r="R31" s="257"/>
      <c r="S31" s="257"/>
      <c r="T31" s="255" t="str">
        <f t="shared" si="1"/>
        <v/>
      </c>
      <c r="U31" s="256"/>
    </row>
    <row r="32" spans="1:24" s="68" customFormat="1" ht="18" customHeight="1">
      <c r="A32" s="539"/>
      <c r="B32" s="542"/>
      <c r="C32" s="409"/>
      <c r="D32" s="469"/>
      <c r="E32" s="420" t="str">
        <f t="shared" si="2"/>
        <v/>
      </c>
      <c r="F32" s="413"/>
      <c r="G32" s="508"/>
      <c r="H32" s="420" t="str">
        <f t="shared" si="3"/>
        <v/>
      </c>
      <c r="I32" s="413"/>
      <c r="J32" s="417"/>
      <c r="K32" s="363" t="str">
        <f t="shared" si="0"/>
        <v/>
      </c>
      <c r="L32" s="364"/>
      <c r="M32" s="254"/>
      <c r="N32" s="255" t="str">
        <f t="shared" si="4"/>
        <v/>
      </c>
      <c r="O32" s="257"/>
      <c r="P32" s="254"/>
      <c r="Q32" s="255" t="str">
        <f t="shared" si="5"/>
        <v/>
      </c>
      <c r="R32" s="257"/>
      <c r="S32" s="257"/>
      <c r="T32" s="255" t="str">
        <f t="shared" si="1"/>
        <v/>
      </c>
      <c r="U32" s="256"/>
      <c r="V32" s="543" t="s">
        <v>96</v>
      </c>
      <c r="W32" s="544"/>
      <c r="X32" s="544"/>
    </row>
    <row r="33" spans="1:24" s="68" customFormat="1" ht="18" customHeight="1" thickBot="1">
      <c r="A33" s="539"/>
      <c r="B33" s="542"/>
      <c r="C33" s="410"/>
      <c r="D33" s="470"/>
      <c r="E33" s="421" t="str">
        <f t="shared" si="2"/>
        <v/>
      </c>
      <c r="F33" s="414"/>
      <c r="G33" s="509"/>
      <c r="H33" s="421" t="str">
        <f t="shared" si="3"/>
        <v/>
      </c>
      <c r="I33" s="414"/>
      <c r="J33" s="418"/>
      <c r="K33" s="365" t="str">
        <f t="shared" si="0"/>
        <v/>
      </c>
      <c r="L33" s="366"/>
      <c r="M33" s="258"/>
      <c r="N33" s="259" t="str">
        <f t="shared" si="4"/>
        <v/>
      </c>
      <c r="O33" s="261"/>
      <c r="P33" s="258"/>
      <c r="Q33" s="259" t="str">
        <f t="shared" si="5"/>
        <v/>
      </c>
      <c r="R33" s="261"/>
      <c r="S33" s="261"/>
      <c r="T33" s="259" t="str">
        <f t="shared" si="1"/>
        <v/>
      </c>
      <c r="U33" s="260"/>
      <c r="V33" s="543"/>
      <c r="W33" s="544"/>
      <c r="X33" s="544"/>
    </row>
    <row r="34" spans="1:24" s="68" customFormat="1" ht="18" customHeight="1">
      <c r="A34" s="539"/>
      <c r="B34" s="541"/>
      <c r="C34" s="408" t="s">
        <v>94</v>
      </c>
      <c r="D34" s="468"/>
      <c r="E34" s="411" t="str">
        <f t="shared" si="2"/>
        <v/>
      </c>
      <c r="F34" s="415" t="str">
        <f>IF(SUM(F29:F33)=0,"",(SUM(F29:F33)))</f>
        <v/>
      </c>
      <c r="G34" s="507"/>
      <c r="H34" s="411" t="str">
        <f t="shared" si="3"/>
        <v/>
      </c>
      <c r="I34" s="259" t="str">
        <f>IF(SUM(I29:I33)=0,"",(SUM(I29:I33)))</f>
        <v/>
      </c>
      <c r="J34" s="359"/>
      <c r="K34" s="359" t="str">
        <f t="shared" si="0"/>
        <v/>
      </c>
      <c r="L34" s="360" t="str">
        <f>IF(SUM(L29:L33)=0,"",(SUM(L29:L33)))</f>
        <v/>
      </c>
      <c r="M34" s="248"/>
      <c r="N34" s="246" t="str">
        <f t="shared" si="4"/>
        <v/>
      </c>
      <c r="O34" s="246" t="str">
        <f>IF(SUM(O29:O33)=0,"",(SUM(O29:O33)))</f>
        <v/>
      </c>
      <c r="P34" s="248"/>
      <c r="Q34" s="246" t="str">
        <f t="shared" si="5"/>
        <v/>
      </c>
      <c r="R34" s="246" t="str">
        <f>IF(SUM(R29:R33)=0,"",(SUM(R29:R33)))</f>
        <v/>
      </c>
      <c r="S34" s="249"/>
      <c r="T34" s="246" t="str">
        <f t="shared" si="1"/>
        <v/>
      </c>
      <c r="U34" s="247" t="str">
        <f>IF(SUM(U29:U33)=0,"",(SUM(U29:U33)))</f>
        <v/>
      </c>
    </row>
    <row r="35" spans="1:24" s="68" customFormat="1" ht="18" customHeight="1" thickBot="1">
      <c r="A35" s="539"/>
      <c r="B35" s="527" t="s">
        <v>97</v>
      </c>
      <c r="C35" s="528"/>
      <c r="D35" s="470"/>
      <c r="E35" s="411" t="str">
        <f t="shared" si="2"/>
        <v/>
      </c>
      <c r="F35" s="247" t="str">
        <f>IF(F28="","",IF(F34="",F28,F28+F34))</f>
        <v/>
      </c>
      <c r="G35" s="509"/>
      <c r="H35" s="411" t="str">
        <f t="shared" si="3"/>
        <v/>
      </c>
      <c r="I35" s="246" t="str">
        <f>IF(I28="","",IF(I34="",I28,I28+I34))</f>
        <v/>
      </c>
      <c r="J35" s="359"/>
      <c r="K35" s="359" t="str">
        <f t="shared" si="0"/>
        <v/>
      </c>
      <c r="L35" s="360" t="str">
        <f>IF(L28="","",IF(L34="",L28,L28+L34))</f>
        <v/>
      </c>
      <c r="M35" s="248"/>
      <c r="N35" s="246" t="str">
        <f t="shared" si="4"/>
        <v/>
      </c>
      <c r="O35" s="246" t="str">
        <f>IF(O28="","",IF(O34="",O28,O28+O34))</f>
        <v/>
      </c>
      <c r="P35" s="248"/>
      <c r="Q35" s="246" t="str">
        <f t="shared" si="5"/>
        <v/>
      </c>
      <c r="R35" s="246" t="str">
        <f>IF(R28="","",IF(R34="",R28,R28+R34))</f>
        <v/>
      </c>
      <c r="S35" s="249"/>
      <c r="T35" s="246" t="str">
        <f t="shared" si="1"/>
        <v/>
      </c>
      <c r="U35" s="247" t="str">
        <f>IF(U28="","",IF(U34="",U28,U28+U34))</f>
        <v/>
      </c>
    </row>
    <row r="36" spans="1:24" s="68" customFormat="1" ht="18" customHeight="1">
      <c r="A36" s="539" t="s">
        <v>98</v>
      </c>
      <c r="B36" s="546" t="str">
        <f>C12</f>
        <v>&lt;改修工事&gt;</v>
      </c>
      <c r="C36" s="547"/>
      <c r="D36" s="471"/>
      <c r="E36" s="251" t="str">
        <f t="shared" si="2"/>
        <v/>
      </c>
      <c r="F36" s="263"/>
      <c r="G36" s="510"/>
      <c r="H36" s="251" t="str">
        <f t="shared" si="3"/>
        <v/>
      </c>
      <c r="I36" s="251"/>
      <c r="J36" s="361"/>
      <c r="K36" s="361" t="str">
        <f t="shared" si="0"/>
        <v/>
      </c>
      <c r="L36" s="362"/>
      <c r="M36" s="262"/>
      <c r="N36" s="251" t="str">
        <f t="shared" si="4"/>
        <v/>
      </c>
      <c r="O36" s="251"/>
      <c r="P36" s="262"/>
      <c r="Q36" s="251" t="str">
        <f t="shared" si="5"/>
        <v/>
      </c>
      <c r="R36" s="251"/>
      <c r="S36" s="251"/>
      <c r="T36" s="251" t="str">
        <f t="shared" si="1"/>
        <v/>
      </c>
      <c r="U36" s="263"/>
    </row>
    <row r="37" spans="1:24" s="68" customFormat="1" ht="18" customHeight="1" thickBot="1">
      <c r="A37" s="539"/>
      <c r="B37" s="546" t="str">
        <f>C20</f>
        <v/>
      </c>
      <c r="C37" s="547"/>
      <c r="D37" s="471"/>
      <c r="E37" s="255" t="str">
        <f t="shared" si="2"/>
        <v/>
      </c>
      <c r="F37" s="265"/>
      <c r="G37" s="510"/>
      <c r="H37" s="255" t="str">
        <f t="shared" si="3"/>
        <v/>
      </c>
      <c r="I37" s="255"/>
      <c r="J37" s="363"/>
      <c r="K37" s="363" t="str">
        <f t="shared" si="0"/>
        <v/>
      </c>
      <c r="L37" s="364"/>
      <c r="M37" s="264"/>
      <c r="N37" s="255" t="str">
        <f t="shared" si="4"/>
        <v/>
      </c>
      <c r="O37" s="255"/>
      <c r="P37" s="264"/>
      <c r="Q37" s="255" t="str">
        <f t="shared" si="5"/>
        <v/>
      </c>
      <c r="R37" s="255"/>
      <c r="S37" s="255"/>
      <c r="T37" s="255" t="str">
        <f t="shared" si="1"/>
        <v/>
      </c>
      <c r="U37" s="265"/>
    </row>
    <row r="38" spans="1:24" s="68" customFormat="1" ht="18" customHeight="1">
      <c r="A38" s="539"/>
      <c r="B38" s="72" t="s">
        <v>99</v>
      </c>
      <c r="C38" s="394"/>
      <c r="D38" s="468"/>
      <c r="E38" s="422" t="str">
        <f t="shared" si="2"/>
        <v/>
      </c>
      <c r="F38" s="412"/>
      <c r="G38" s="507"/>
      <c r="H38" s="422" t="str">
        <f t="shared" si="3"/>
        <v/>
      </c>
      <c r="I38" s="412"/>
      <c r="J38" s="417"/>
      <c r="K38" s="363" t="str">
        <f t="shared" si="0"/>
        <v/>
      </c>
      <c r="L38" s="364"/>
      <c r="M38" s="254"/>
      <c r="N38" s="255" t="str">
        <f t="shared" si="4"/>
        <v/>
      </c>
      <c r="O38" s="257"/>
      <c r="P38" s="254"/>
      <c r="Q38" s="255" t="str">
        <f t="shared" si="5"/>
        <v/>
      </c>
      <c r="R38" s="257"/>
      <c r="S38" s="257"/>
      <c r="T38" s="255" t="str">
        <f t="shared" si="1"/>
        <v/>
      </c>
      <c r="U38" s="256"/>
    </row>
    <row r="39" spans="1:24" s="68" customFormat="1" ht="18" customHeight="1">
      <c r="A39" s="539"/>
      <c r="B39" s="72" t="s">
        <v>99</v>
      </c>
      <c r="C39" s="409"/>
      <c r="D39" s="469"/>
      <c r="E39" s="422" t="str">
        <f t="shared" si="2"/>
        <v/>
      </c>
      <c r="F39" s="413"/>
      <c r="G39" s="508"/>
      <c r="H39" s="422" t="str">
        <f t="shared" si="3"/>
        <v/>
      </c>
      <c r="I39" s="413"/>
      <c r="J39" s="417"/>
      <c r="K39" s="363" t="str">
        <f t="shared" si="0"/>
        <v/>
      </c>
      <c r="L39" s="364"/>
      <c r="M39" s="254"/>
      <c r="N39" s="255" t="str">
        <f t="shared" si="4"/>
        <v/>
      </c>
      <c r="O39" s="257"/>
      <c r="P39" s="254"/>
      <c r="Q39" s="255" t="str">
        <f t="shared" si="5"/>
        <v/>
      </c>
      <c r="R39" s="257"/>
      <c r="S39" s="257"/>
      <c r="T39" s="255" t="str">
        <f t="shared" si="1"/>
        <v/>
      </c>
      <c r="U39" s="256"/>
    </row>
    <row r="40" spans="1:24" s="68" customFormat="1" ht="18" customHeight="1" thickBot="1">
      <c r="A40" s="539"/>
      <c r="B40" s="73" t="s">
        <v>100</v>
      </c>
      <c r="C40" s="410"/>
      <c r="D40" s="470"/>
      <c r="E40" s="422" t="str">
        <f t="shared" si="2"/>
        <v/>
      </c>
      <c r="F40" s="414"/>
      <c r="G40" s="509"/>
      <c r="H40" s="422" t="str">
        <f t="shared" si="3"/>
        <v/>
      </c>
      <c r="I40" s="414"/>
      <c r="J40" s="417"/>
      <c r="K40" s="363" t="str">
        <f t="shared" si="0"/>
        <v/>
      </c>
      <c r="L40" s="364"/>
      <c r="M40" s="254"/>
      <c r="N40" s="255" t="str">
        <f t="shared" si="4"/>
        <v/>
      </c>
      <c r="O40" s="257"/>
      <c r="P40" s="254"/>
      <c r="Q40" s="255" t="str">
        <f t="shared" si="5"/>
        <v/>
      </c>
      <c r="R40" s="257"/>
      <c r="S40" s="257"/>
      <c r="T40" s="255" t="str">
        <f t="shared" si="1"/>
        <v/>
      </c>
      <c r="U40" s="256"/>
    </row>
    <row r="41" spans="1:24" s="68" customFormat="1" ht="18" customHeight="1">
      <c r="A41" s="539"/>
      <c r="B41" s="546" t="s">
        <v>101</v>
      </c>
      <c r="C41" s="548"/>
      <c r="D41" s="471"/>
      <c r="E41" s="255" t="str">
        <f t="shared" si="2"/>
        <v/>
      </c>
      <c r="F41" s="265"/>
      <c r="G41" s="511"/>
      <c r="H41" s="255" t="str">
        <f t="shared" si="3"/>
        <v/>
      </c>
      <c r="I41" s="255"/>
      <c r="J41" s="363"/>
      <c r="K41" s="363" t="str">
        <f t="shared" si="0"/>
        <v/>
      </c>
      <c r="L41" s="364"/>
      <c r="M41" s="264"/>
      <c r="N41" s="255" t="str">
        <f t="shared" si="4"/>
        <v/>
      </c>
      <c r="O41" s="255"/>
      <c r="P41" s="264"/>
      <c r="Q41" s="255" t="str">
        <f t="shared" si="5"/>
        <v/>
      </c>
      <c r="R41" s="255"/>
      <c r="S41" s="255"/>
      <c r="T41" s="255" t="str">
        <f t="shared" si="1"/>
        <v/>
      </c>
      <c r="U41" s="265"/>
    </row>
    <row r="42" spans="1:24" s="68" customFormat="1" ht="18" customHeight="1" thickBot="1">
      <c r="A42" s="539"/>
      <c r="B42" s="546" t="str">
        <f>C20</f>
        <v/>
      </c>
      <c r="C42" s="548"/>
      <c r="D42" s="471"/>
      <c r="E42" s="255" t="str">
        <f t="shared" si="2"/>
        <v/>
      </c>
      <c r="F42" s="265"/>
      <c r="G42" s="511"/>
      <c r="H42" s="255" t="str">
        <f t="shared" si="3"/>
        <v/>
      </c>
      <c r="I42" s="255"/>
      <c r="J42" s="363"/>
      <c r="K42" s="363" t="str">
        <f t="shared" si="0"/>
        <v/>
      </c>
      <c r="L42" s="364"/>
      <c r="M42" s="264"/>
      <c r="N42" s="255" t="str">
        <f t="shared" si="4"/>
        <v/>
      </c>
      <c r="O42" s="255"/>
      <c r="P42" s="264"/>
      <c r="Q42" s="255" t="str">
        <f t="shared" si="5"/>
        <v/>
      </c>
      <c r="R42" s="255"/>
      <c r="S42" s="255"/>
      <c r="T42" s="255" t="str">
        <f t="shared" si="1"/>
        <v/>
      </c>
      <c r="U42" s="265"/>
    </row>
    <row r="43" spans="1:24" s="68" customFormat="1" ht="18" customHeight="1">
      <c r="A43" s="539"/>
      <c r="B43" s="73" t="s">
        <v>100</v>
      </c>
      <c r="C43" s="394"/>
      <c r="D43" s="468"/>
      <c r="E43" s="422" t="str">
        <f t="shared" si="2"/>
        <v/>
      </c>
      <c r="F43" s="412"/>
      <c r="G43" s="507"/>
      <c r="H43" s="422" t="str">
        <f t="shared" si="3"/>
        <v/>
      </c>
      <c r="I43" s="412"/>
      <c r="J43" s="417"/>
      <c r="K43" s="363" t="str">
        <f t="shared" si="0"/>
        <v/>
      </c>
      <c r="L43" s="364"/>
      <c r="M43" s="254"/>
      <c r="N43" s="255" t="str">
        <f t="shared" si="4"/>
        <v/>
      </c>
      <c r="O43" s="257"/>
      <c r="P43" s="254"/>
      <c r="Q43" s="255" t="str">
        <f t="shared" si="5"/>
        <v/>
      </c>
      <c r="R43" s="257"/>
      <c r="S43" s="257"/>
      <c r="T43" s="255" t="str">
        <f t="shared" si="1"/>
        <v/>
      </c>
      <c r="U43" s="256"/>
    </row>
    <row r="44" spans="1:24" s="68" customFormat="1" ht="18" customHeight="1">
      <c r="A44" s="539"/>
      <c r="B44" s="72" t="s">
        <v>100</v>
      </c>
      <c r="C44" s="409"/>
      <c r="D44" s="469"/>
      <c r="E44" s="422" t="str">
        <f t="shared" si="2"/>
        <v/>
      </c>
      <c r="F44" s="413"/>
      <c r="G44" s="508"/>
      <c r="H44" s="422" t="str">
        <f t="shared" si="3"/>
        <v/>
      </c>
      <c r="I44" s="413"/>
      <c r="J44" s="417"/>
      <c r="K44" s="363" t="str">
        <f t="shared" si="0"/>
        <v/>
      </c>
      <c r="L44" s="364"/>
      <c r="M44" s="254"/>
      <c r="N44" s="255" t="str">
        <f t="shared" si="4"/>
        <v/>
      </c>
      <c r="O44" s="257"/>
      <c r="P44" s="254"/>
      <c r="Q44" s="255" t="str">
        <f t="shared" si="5"/>
        <v/>
      </c>
      <c r="R44" s="257"/>
      <c r="S44" s="257"/>
      <c r="T44" s="255" t="str">
        <f t="shared" si="1"/>
        <v/>
      </c>
      <c r="U44" s="256"/>
    </row>
    <row r="45" spans="1:24" s="68" customFormat="1" ht="18" customHeight="1" thickBot="1">
      <c r="A45" s="539"/>
      <c r="B45" s="74" t="s">
        <v>99</v>
      </c>
      <c r="C45" s="410"/>
      <c r="D45" s="470"/>
      <c r="E45" s="424" t="str">
        <f t="shared" si="2"/>
        <v/>
      </c>
      <c r="F45" s="414"/>
      <c r="G45" s="509"/>
      <c r="H45" s="424" t="str">
        <f t="shared" si="3"/>
        <v/>
      </c>
      <c r="I45" s="414"/>
      <c r="J45" s="418"/>
      <c r="K45" s="365" t="str">
        <f t="shared" si="0"/>
        <v/>
      </c>
      <c r="L45" s="366"/>
      <c r="M45" s="258"/>
      <c r="N45" s="259" t="str">
        <f t="shared" si="4"/>
        <v/>
      </c>
      <c r="O45" s="261"/>
      <c r="P45" s="258"/>
      <c r="Q45" s="259" t="str">
        <f t="shared" si="5"/>
        <v/>
      </c>
      <c r="R45" s="261"/>
      <c r="S45" s="261"/>
      <c r="T45" s="259" t="str">
        <f t="shared" si="1"/>
        <v/>
      </c>
      <c r="U45" s="260"/>
    </row>
    <row r="46" spans="1:24" s="68" customFormat="1" ht="18" customHeight="1">
      <c r="A46" s="545"/>
      <c r="B46" s="549" t="s">
        <v>102</v>
      </c>
      <c r="C46" s="550"/>
      <c r="D46" s="468"/>
      <c r="E46" s="411" t="str">
        <f t="shared" si="2"/>
        <v/>
      </c>
      <c r="F46" s="415" t="str">
        <f>IF(SUM(F36:F45)=0,"",(SUM(F36:F45)))</f>
        <v/>
      </c>
      <c r="G46" s="507"/>
      <c r="H46" s="411" t="str">
        <f t="shared" si="3"/>
        <v/>
      </c>
      <c r="I46" s="259" t="str">
        <f>IF(SUM(I36:I45)=0,"",(SUM(I36:I45)))</f>
        <v/>
      </c>
      <c r="J46" s="359"/>
      <c r="K46" s="359" t="str">
        <f t="shared" si="0"/>
        <v/>
      </c>
      <c r="L46" s="360" t="str">
        <f>IF(SUM(L36:L45)=0,"",(SUM(L36:L45)))</f>
        <v/>
      </c>
      <c r="M46" s="248"/>
      <c r="N46" s="246" t="str">
        <f t="shared" si="4"/>
        <v/>
      </c>
      <c r="O46" s="246" t="str">
        <f>IF(SUM(O36:O45)=0,"",(SUM(O36:O45)))</f>
        <v/>
      </c>
      <c r="P46" s="248"/>
      <c r="Q46" s="246" t="str">
        <f t="shared" si="5"/>
        <v/>
      </c>
      <c r="R46" s="246" t="str">
        <f>IF(SUM(R36:R45)=0,"",(SUM(R36:R45)))</f>
        <v/>
      </c>
      <c r="S46" s="249"/>
      <c r="T46" s="246" t="str">
        <f t="shared" si="1"/>
        <v/>
      </c>
      <c r="U46" s="247" t="str">
        <f>IF(SUM(U36:U45)=0,"",(SUM(U36:U45)))</f>
        <v/>
      </c>
    </row>
    <row r="47" spans="1:24" s="68" customFormat="1" ht="18" customHeight="1" thickBot="1">
      <c r="A47" s="524" t="s">
        <v>103</v>
      </c>
      <c r="B47" s="529"/>
      <c r="C47" s="530"/>
      <c r="D47" s="472"/>
      <c r="E47" s="423" t="str">
        <f t="shared" si="2"/>
        <v/>
      </c>
      <c r="F47" s="268" t="str">
        <f>IF(F35="","",IF(F46="",F35,F35+F46))</f>
        <v/>
      </c>
      <c r="G47" s="512"/>
      <c r="H47" s="423" t="str">
        <f t="shared" si="3"/>
        <v/>
      </c>
      <c r="I47" s="267" t="str">
        <f>IF(I35="","",IF(I46="",I35,I35+I46))</f>
        <v/>
      </c>
      <c r="J47" s="370"/>
      <c r="K47" s="370" t="str">
        <f t="shared" si="0"/>
        <v/>
      </c>
      <c r="L47" s="371" t="str">
        <f>IF(L35="","",IF(L46="",L35,L35+L46))</f>
        <v/>
      </c>
      <c r="M47" s="266"/>
      <c r="N47" s="267" t="str">
        <f t="shared" si="4"/>
        <v/>
      </c>
      <c r="O47" s="267" t="str">
        <f>IF(O35="","",IF(O46="",O35,O35+O46))</f>
        <v/>
      </c>
      <c r="P47" s="266"/>
      <c r="Q47" s="267" t="str">
        <f t="shared" si="5"/>
        <v/>
      </c>
      <c r="R47" s="267" t="str">
        <f>IF(R35="","",IF(R46="",R35,R35+R46))</f>
        <v/>
      </c>
      <c r="S47" s="269"/>
      <c r="T47" s="267" t="str">
        <f t="shared" si="1"/>
        <v/>
      </c>
      <c r="U47" s="268" t="str">
        <f>IF(U35="","",IF(U46="",U35,U35+U46))</f>
        <v/>
      </c>
    </row>
    <row r="48" spans="1:24" s="68" customFormat="1" ht="18" customHeight="1">
      <c r="A48" s="553" t="s">
        <v>104</v>
      </c>
      <c r="B48" s="556" t="s">
        <v>105</v>
      </c>
      <c r="C48" s="557"/>
      <c r="D48" s="558" t="s">
        <v>106</v>
      </c>
      <c r="E48" s="561" t="s">
        <v>106</v>
      </c>
      <c r="F48" s="387"/>
      <c r="G48" s="558"/>
      <c r="H48" s="561"/>
      <c r="I48" s="391"/>
      <c r="J48" s="576"/>
      <c r="K48" s="576" t="s">
        <v>106</v>
      </c>
      <c r="L48" s="372"/>
      <c r="M48" s="573"/>
      <c r="N48" s="566"/>
      <c r="O48" s="271"/>
      <c r="P48" s="573"/>
      <c r="Q48" s="566"/>
      <c r="R48" s="271"/>
      <c r="S48" s="566"/>
      <c r="T48" s="566" t="s">
        <v>106</v>
      </c>
      <c r="U48" s="270" t="s">
        <v>106</v>
      </c>
    </row>
    <row r="49" spans="1:21" s="68" customFormat="1" ht="18" customHeight="1">
      <c r="A49" s="554"/>
      <c r="B49" s="551" t="s">
        <v>107</v>
      </c>
      <c r="C49" s="552"/>
      <c r="D49" s="559"/>
      <c r="E49" s="562"/>
      <c r="F49" s="388" t="s">
        <v>488</v>
      </c>
      <c r="G49" s="559"/>
      <c r="H49" s="562"/>
      <c r="I49" s="392"/>
      <c r="J49" s="577"/>
      <c r="K49" s="577"/>
      <c r="L49" s="364" t="s">
        <v>106</v>
      </c>
      <c r="M49" s="574"/>
      <c r="N49" s="567"/>
      <c r="O49" s="257"/>
      <c r="P49" s="574"/>
      <c r="Q49" s="567"/>
      <c r="R49" s="257"/>
      <c r="S49" s="567"/>
      <c r="T49" s="567"/>
      <c r="U49" s="256" t="s">
        <v>106</v>
      </c>
    </row>
    <row r="50" spans="1:21" s="68" customFormat="1" ht="18" customHeight="1">
      <c r="A50" s="554"/>
      <c r="B50" s="551" t="s">
        <v>108</v>
      </c>
      <c r="C50" s="552"/>
      <c r="D50" s="559"/>
      <c r="E50" s="562"/>
      <c r="F50" s="388" t="s">
        <v>106</v>
      </c>
      <c r="G50" s="559"/>
      <c r="H50" s="562"/>
      <c r="I50" s="392"/>
      <c r="J50" s="577"/>
      <c r="K50" s="577"/>
      <c r="L50" s="364" t="s">
        <v>106</v>
      </c>
      <c r="M50" s="574"/>
      <c r="N50" s="567"/>
      <c r="O50" s="257"/>
      <c r="P50" s="574"/>
      <c r="Q50" s="567"/>
      <c r="R50" s="257"/>
      <c r="S50" s="567"/>
      <c r="T50" s="567"/>
      <c r="U50" s="256" t="s">
        <v>106</v>
      </c>
    </row>
    <row r="51" spans="1:21" s="68" customFormat="1" ht="18" customHeight="1">
      <c r="A51" s="554"/>
      <c r="B51" s="551" t="s">
        <v>109</v>
      </c>
      <c r="C51" s="552"/>
      <c r="D51" s="559"/>
      <c r="E51" s="562"/>
      <c r="F51" s="388" t="s">
        <v>110</v>
      </c>
      <c r="G51" s="559"/>
      <c r="H51" s="562"/>
      <c r="I51" s="392"/>
      <c r="J51" s="577"/>
      <c r="K51" s="577"/>
      <c r="L51" s="364" t="s">
        <v>106</v>
      </c>
      <c r="M51" s="574"/>
      <c r="N51" s="567"/>
      <c r="O51" s="257"/>
      <c r="P51" s="574"/>
      <c r="Q51" s="567"/>
      <c r="R51" s="257"/>
      <c r="S51" s="567"/>
      <c r="T51" s="567"/>
      <c r="U51" s="256" t="s">
        <v>106</v>
      </c>
    </row>
    <row r="52" spans="1:21" s="68" customFormat="1" ht="18" customHeight="1">
      <c r="A52" s="554"/>
      <c r="B52" s="551" t="s">
        <v>111</v>
      </c>
      <c r="C52" s="552"/>
      <c r="D52" s="559"/>
      <c r="E52" s="562"/>
      <c r="F52" s="389"/>
      <c r="G52" s="559"/>
      <c r="H52" s="562"/>
      <c r="I52" s="392"/>
      <c r="J52" s="577"/>
      <c r="K52" s="577"/>
      <c r="L52" s="364" t="s">
        <v>106</v>
      </c>
      <c r="M52" s="574"/>
      <c r="N52" s="567"/>
      <c r="O52" s="257"/>
      <c r="P52" s="574"/>
      <c r="Q52" s="567"/>
      <c r="R52" s="257"/>
      <c r="S52" s="567"/>
      <c r="T52" s="567"/>
      <c r="U52" s="256" t="s">
        <v>106</v>
      </c>
    </row>
    <row r="53" spans="1:21" s="68" customFormat="1" ht="18" customHeight="1">
      <c r="A53" s="554"/>
      <c r="B53" s="551" t="s">
        <v>112</v>
      </c>
      <c r="C53" s="552"/>
      <c r="D53" s="559"/>
      <c r="E53" s="562"/>
      <c r="F53" s="389"/>
      <c r="G53" s="559"/>
      <c r="H53" s="562"/>
      <c r="I53" s="392"/>
      <c r="J53" s="577"/>
      <c r="K53" s="577"/>
      <c r="L53" s="364" t="s">
        <v>106</v>
      </c>
      <c r="M53" s="574"/>
      <c r="N53" s="567"/>
      <c r="O53" s="257"/>
      <c r="P53" s="574"/>
      <c r="Q53" s="567"/>
      <c r="R53" s="257"/>
      <c r="S53" s="567"/>
      <c r="T53" s="567"/>
      <c r="U53" s="256" t="s">
        <v>106</v>
      </c>
    </row>
    <row r="54" spans="1:21" s="68" customFormat="1" ht="18" customHeight="1">
      <c r="A54" s="554"/>
      <c r="B54" s="551" t="s">
        <v>113</v>
      </c>
      <c r="C54" s="552"/>
      <c r="D54" s="560"/>
      <c r="E54" s="563"/>
      <c r="F54" s="390"/>
      <c r="G54" s="560"/>
      <c r="H54" s="563"/>
      <c r="I54" s="393"/>
      <c r="J54" s="578"/>
      <c r="K54" s="578"/>
      <c r="L54" s="364"/>
      <c r="M54" s="575"/>
      <c r="N54" s="568"/>
      <c r="O54" s="261"/>
      <c r="P54" s="575"/>
      <c r="Q54" s="568"/>
      <c r="R54" s="261"/>
      <c r="S54" s="568"/>
      <c r="T54" s="568"/>
      <c r="U54" s="256" t="s">
        <v>106</v>
      </c>
    </row>
    <row r="55" spans="1:21" s="68" customFormat="1" ht="18" customHeight="1" thickBot="1">
      <c r="A55" s="555"/>
      <c r="B55" s="564" t="s">
        <v>114</v>
      </c>
      <c r="C55" s="565"/>
      <c r="D55" s="383" t="s">
        <v>115</v>
      </c>
      <c r="E55" s="384" t="s">
        <v>115</v>
      </c>
      <c r="F55" s="385" t="str">
        <f>IF(SUM(F48:F54)=0,"",SUM(F48:F54))</f>
        <v/>
      </c>
      <c r="G55" s="383" t="s">
        <v>116</v>
      </c>
      <c r="H55" s="384" t="s">
        <v>116</v>
      </c>
      <c r="I55" s="386" t="str">
        <f>IF(SUM(I48:I54)=0,"",SUM(I48:I54))</f>
        <v/>
      </c>
      <c r="J55" s="373" t="s">
        <v>116</v>
      </c>
      <c r="K55" s="373" t="s">
        <v>116</v>
      </c>
      <c r="L55" s="371" t="str">
        <f>IF(SUM(L48:L54)=0,"",SUM(L48:L54))</f>
        <v/>
      </c>
      <c r="M55" s="272" t="s">
        <v>116</v>
      </c>
      <c r="N55" s="273" t="s">
        <v>116</v>
      </c>
      <c r="O55" s="267" t="str">
        <f>IF(SUM(O48:O54)=0,"",SUM(O48:O54))</f>
        <v/>
      </c>
      <c r="P55" s="272" t="s">
        <v>116</v>
      </c>
      <c r="Q55" s="273" t="s">
        <v>116</v>
      </c>
      <c r="R55" s="267" t="str">
        <f>IF(SUM(R48:R54)=0,"",SUM(R48:R54))</f>
        <v/>
      </c>
      <c r="S55" s="273" t="s">
        <v>116</v>
      </c>
      <c r="T55" s="273" t="s">
        <v>116</v>
      </c>
      <c r="U55" s="268" t="str">
        <f>IF(SUM(U48:U54)=0,"",SUM(U48:U54))</f>
        <v/>
      </c>
    </row>
    <row r="56" spans="1:21">
      <c r="F56" s="201" t="str">
        <f>IF(F47=F55,"","↑【確認】「事業財源」の合計と「合計（総事業費）」が不一致")</f>
        <v/>
      </c>
    </row>
    <row r="57" spans="1:21">
      <c r="F57" s="201"/>
    </row>
    <row r="58" spans="1:21">
      <c r="A58" s="75" t="s">
        <v>117</v>
      </c>
    </row>
    <row r="59" spans="1:21">
      <c r="A59" s="75"/>
    </row>
    <row r="60" spans="1:21">
      <c r="A60" s="76" t="s">
        <v>118</v>
      </c>
      <c r="B60" s="202" t="s">
        <v>119</v>
      </c>
      <c r="C60" s="202"/>
      <c r="D60" s="202"/>
      <c r="E60" s="202"/>
      <c r="F60" s="202"/>
      <c r="G60" s="202"/>
      <c r="H60" s="202"/>
      <c r="I60" s="202"/>
      <c r="J60" s="202"/>
      <c r="K60" s="202"/>
      <c r="L60" s="202"/>
    </row>
    <row r="61" spans="1:21">
      <c r="A61" s="76"/>
      <c r="B61" s="202" t="s">
        <v>120</v>
      </c>
      <c r="C61" s="202"/>
      <c r="D61" s="202"/>
      <c r="E61" s="202"/>
      <c r="F61" s="202"/>
      <c r="G61" s="202"/>
      <c r="H61" s="202"/>
      <c r="I61" s="202"/>
      <c r="J61" s="202"/>
      <c r="K61" s="202"/>
      <c r="L61" s="202"/>
    </row>
    <row r="62" spans="1:21">
      <c r="A62" s="76" t="s">
        <v>121</v>
      </c>
      <c r="B62" s="202" t="s">
        <v>122</v>
      </c>
      <c r="C62" s="202"/>
      <c r="D62" s="202"/>
      <c r="E62" s="202"/>
      <c r="F62" s="202"/>
      <c r="G62" s="202"/>
      <c r="H62" s="202"/>
      <c r="I62" s="202"/>
      <c r="J62" s="202"/>
      <c r="K62" s="202"/>
      <c r="L62" s="202"/>
    </row>
    <row r="63" spans="1:21">
      <c r="A63" s="76"/>
      <c r="B63" s="202" t="s">
        <v>123</v>
      </c>
      <c r="C63" s="202"/>
      <c r="D63" s="202"/>
      <c r="E63" s="202"/>
      <c r="F63" s="202"/>
      <c r="G63" s="202"/>
      <c r="H63" s="202"/>
      <c r="I63" s="202"/>
      <c r="J63" s="202"/>
      <c r="K63" s="202"/>
      <c r="L63" s="202"/>
    </row>
    <row r="64" spans="1:21">
      <c r="A64" s="76" t="s">
        <v>124</v>
      </c>
      <c r="B64" s="202" t="s">
        <v>125</v>
      </c>
      <c r="C64" s="202"/>
      <c r="D64" s="202"/>
      <c r="E64" s="202"/>
      <c r="F64" s="202"/>
      <c r="G64" s="202"/>
      <c r="H64" s="202"/>
      <c r="I64" s="202"/>
      <c r="J64" s="202"/>
      <c r="K64" s="202"/>
      <c r="L64" s="202"/>
    </row>
    <row r="65" spans="1:12">
      <c r="A65" s="76" t="s">
        <v>126</v>
      </c>
      <c r="B65" s="202" t="s">
        <v>127</v>
      </c>
      <c r="C65" s="202"/>
      <c r="D65" s="202"/>
      <c r="E65" s="202"/>
      <c r="F65" s="202"/>
      <c r="G65" s="202"/>
      <c r="H65" s="202"/>
      <c r="I65" s="202"/>
      <c r="J65" s="202"/>
      <c r="K65" s="202"/>
      <c r="L65" s="202"/>
    </row>
    <row r="66" spans="1:12">
      <c r="A66" s="76"/>
      <c r="B66" s="202" t="s">
        <v>128</v>
      </c>
      <c r="C66" s="202"/>
      <c r="D66" s="202"/>
      <c r="E66" s="202"/>
      <c r="F66" s="202"/>
      <c r="G66" s="202"/>
      <c r="H66" s="202"/>
      <c r="I66" s="202"/>
      <c r="J66" s="202"/>
      <c r="K66" s="202"/>
      <c r="L66" s="202"/>
    </row>
    <row r="67" spans="1:12">
      <c r="A67" s="76"/>
      <c r="B67" s="202" t="s">
        <v>129</v>
      </c>
      <c r="C67" s="202"/>
      <c r="D67" s="202"/>
      <c r="E67" s="202"/>
      <c r="F67" s="202"/>
      <c r="G67" s="202"/>
      <c r="H67" s="202"/>
      <c r="I67" s="202"/>
      <c r="J67" s="202"/>
      <c r="K67" s="202"/>
      <c r="L67" s="202"/>
    </row>
    <row r="68" spans="1:12">
      <c r="A68" s="76"/>
      <c r="B68" s="202"/>
      <c r="C68" s="202"/>
      <c r="D68" s="202"/>
      <c r="E68" s="202"/>
      <c r="F68" s="202"/>
      <c r="G68" s="202"/>
      <c r="H68" s="202"/>
      <c r="I68" s="202"/>
      <c r="J68" s="202"/>
      <c r="K68" s="202"/>
      <c r="L68" s="202"/>
    </row>
    <row r="69" spans="1:12">
      <c r="A69" s="76" t="s">
        <v>130</v>
      </c>
      <c r="B69" s="202" t="s">
        <v>131</v>
      </c>
      <c r="C69" s="202"/>
      <c r="D69" s="202"/>
      <c r="E69" s="202"/>
      <c r="F69" s="202"/>
      <c r="G69" s="202"/>
      <c r="H69" s="202"/>
      <c r="I69" s="202"/>
      <c r="J69" s="202"/>
      <c r="K69" s="202"/>
      <c r="L69" s="202"/>
    </row>
    <row r="70" spans="1:12">
      <c r="A70" s="76"/>
      <c r="B70" s="202"/>
      <c r="C70" s="202"/>
      <c r="D70" s="202"/>
      <c r="E70" s="202"/>
      <c r="F70" s="202"/>
      <c r="G70" s="202"/>
      <c r="H70" s="202"/>
      <c r="I70" s="202"/>
      <c r="J70" s="202"/>
      <c r="K70" s="202"/>
      <c r="L70" s="202"/>
    </row>
    <row r="71" spans="1:12">
      <c r="A71" s="76" t="s">
        <v>132</v>
      </c>
      <c r="B71" s="202" t="s">
        <v>133</v>
      </c>
      <c r="C71" s="202"/>
      <c r="D71" s="202"/>
      <c r="E71" s="202"/>
      <c r="F71" s="202"/>
      <c r="G71" s="202"/>
      <c r="H71" s="202"/>
      <c r="I71" s="202"/>
      <c r="J71" s="202"/>
      <c r="K71" s="202"/>
      <c r="L71" s="202"/>
    </row>
    <row r="72" spans="1:12">
      <c r="A72" s="76" t="s">
        <v>134</v>
      </c>
      <c r="B72" s="202" t="s">
        <v>135</v>
      </c>
      <c r="C72" s="202"/>
      <c r="D72" s="202"/>
      <c r="E72" s="202"/>
      <c r="F72" s="202"/>
      <c r="G72" s="202"/>
      <c r="H72" s="202"/>
      <c r="I72" s="202"/>
      <c r="J72" s="202"/>
      <c r="K72" s="202"/>
      <c r="L72" s="202"/>
    </row>
    <row r="73" spans="1:12">
      <c r="A73" s="76" t="s">
        <v>134</v>
      </c>
      <c r="B73" s="202" t="s">
        <v>136</v>
      </c>
      <c r="C73" s="202"/>
      <c r="D73" s="202"/>
      <c r="E73" s="202"/>
      <c r="F73" s="202"/>
      <c r="G73" s="202"/>
      <c r="H73" s="202"/>
      <c r="I73" s="202"/>
      <c r="J73" s="202"/>
      <c r="K73" s="202"/>
      <c r="L73" s="202"/>
    </row>
    <row r="74" spans="1:12">
      <c r="A74" s="76" t="s">
        <v>137</v>
      </c>
      <c r="B74" s="203" t="s">
        <v>138</v>
      </c>
      <c r="C74" s="203"/>
      <c r="D74" s="202"/>
      <c r="E74" s="202"/>
      <c r="F74" s="202"/>
      <c r="G74" s="202"/>
      <c r="H74" s="202"/>
      <c r="I74" s="202"/>
      <c r="J74" s="202"/>
      <c r="K74" s="202"/>
      <c r="L74" s="202"/>
    </row>
    <row r="75" spans="1:12">
      <c r="A75" s="76" t="s">
        <v>139</v>
      </c>
      <c r="B75" s="203" t="s">
        <v>140</v>
      </c>
      <c r="C75" s="203"/>
      <c r="D75" s="202"/>
      <c r="E75" s="202"/>
      <c r="F75" s="202"/>
      <c r="G75" s="202"/>
      <c r="H75" s="202"/>
      <c r="I75" s="202"/>
      <c r="J75" s="202"/>
      <c r="K75" s="202"/>
      <c r="L75" s="202"/>
    </row>
    <row r="76" spans="1:12">
      <c r="A76" s="76" t="s">
        <v>134</v>
      </c>
      <c r="B76" s="203" t="s">
        <v>141</v>
      </c>
      <c r="C76" s="203"/>
      <c r="D76" s="202"/>
      <c r="E76" s="202"/>
      <c r="F76" s="202"/>
      <c r="G76" s="202"/>
      <c r="H76" s="202"/>
      <c r="I76" s="202"/>
      <c r="J76" s="202"/>
      <c r="K76" s="202"/>
      <c r="L76" s="202"/>
    </row>
    <row r="77" spans="1:12">
      <c r="A77" s="76" t="s">
        <v>134</v>
      </c>
      <c r="B77" s="203" t="s">
        <v>142</v>
      </c>
      <c r="C77" s="203"/>
      <c r="D77" s="202"/>
      <c r="E77" s="202"/>
      <c r="F77" s="202"/>
      <c r="G77" s="202"/>
      <c r="H77" s="202"/>
      <c r="I77" s="202"/>
      <c r="J77" s="202"/>
      <c r="K77" s="202"/>
      <c r="L77" s="202"/>
    </row>
    <row r="78" spans="1:12">
      <c r="A78" s="76" t="s">
        <v>143</v>
      </c>
      <c r="B78" s="202" t="s">
        <v>144</v>
      </c>
      <c r="C78" s="202"/>
      <c r="D78" s="202"/>
      <c r="E78" s="202"/>
      <c r="F78" s="202"/>
      <c r="G78" s="202"/>
      <c r="H78" s="202"/>
      <c r="I78" s="202"/>
      <c r="J78" s="202"/>
      <c r="K78" s="202"/>
      <c r="L78" s="202"/>
    </row>
    <row r="79" spans="1:12">
      <c r="A79" s="76" t="s">
        <v>145</v>
      </c>
      <c r="B79" s="202" t="s">
        <v>146</v>
      </c>
      <c r="C79" s="202"/>
      <c r="D79" s="202"/>
      <c r="E79" s="202"/>
      <c r="F79" s="202"/>
      <c r="G79" s="202"/>
      <c r="H79" s="202"/>
      <c r="I79" s="202"/>
      <c r="J79" s="202"/>
      <c r="K79" s="202"/>
      <c r="L79" s="202"/>
    </row>
    <row r="80" spans="1:12">
      <c r="A80" s="77"/>
      <c r="B80" s="202" t="s">
        <v>147</v>
      </c>
      <c r="C80" s="202"/>
      <c r="D80" s="202"/>
      <c r="E80" s="202"/>
      <c r="F80" s="202"/>
      <c r="G80" s="202"/>
      <c r="H80" s="202"/>
      <c r="I80" s="202"/>
      <c r="J80" s="202"/>
      <c r="K80" s="202"/>
      <c r="L80" s="202"/>
    </row>
    <row r="81" spans="1:1">
      <c r="A81" s="7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A7:A9"/>
    <mergeCell ref="B7:C9"/>
    <mergeCell ref="D7:F7"/>
    <mergeCell ref="G7:L7"/>
    <mergeCell ref="D8:D9"/>
    <mergeCell ref="E5:K5"/>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78" fitToWidth="0" orientation="portrait" cellComments="asDisplayed"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'管理用（このシートは削除しないでください）'!$B$17:$B$18</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1D291-4EFE-40BA-BAC4-9A2CC5CA61D4}">
  <sheetPr>
    <pageSetUpPr fitToPage="1"/>
  </sheetPr>
  <dimension ref="A1:X81"/>
  <sheetViews>
    <sheetView tabSelected="1" view="pageBreakPreview" topLeftCell="A11" zoomScale="85" zoomScaleNormal="100" zoomScaleSheetLayoutView="85" workbookViewId="0">
      <selection activeCell="H43" sqref="H43"/>
    </sheetView>
  </sheetViews>
  <sheetFormatPr defaultColWidth="9" defaultRowHeight="13" outlineLevelCol="1"/>
  <cols>
    <col min="1" max="2" width="5" style="65" customWidth="1"/>
    <col min="3" max="3" width="24.90625" style="65" customWidth="1"/>
    <col min="4" max="12" width="8.453125" style="65" customWidth="1"/>
    <col min="13" max="21" width="8.453125" style="65" hidden="1" customWidth="1" outlineLevel="1"/>
    <col min="22" max="22" width="9" style="65" collapsed="1"/>
    <col min="23" max="16384" width="9" style="65"/>
  </cols>
  <sheetData>
    <row r="1" spans="1:22" ht="19.5" customHeight="1">
      <c r="A1" s="177" t="s">
        <v>68</v>
      </c>
    </row>
    <row r="2" spans="1:22" ht="17.25" customHeight="1">
      <c r="A2" s="177"/>
      <c r="B2" s="177"/>
      <c r="C2" s="177"/>
      <c r="D2" s="569" t="s">
        <v>69</v>
      </c>
      <c r="E2" s="569"/>
      <c r="F2" s="569"/>
      <c r="G2" s="569"/>
      <c r="H2" s="569"/>
      <c r="I2" s="177"/>
      <c r="J2" s="177"/>
      <c r="K2" s="177"/>
      <c r="L2" s="177"/>
      <c r="M2" s="323"/>
      <c r="N2" s="323"/>
      <c r="O2" s="323"/>
      <c r="P2" s="323"/>
      <c r="Q2" s="323"/>
      <c r="R2" s="323"/>
      <c r="S2" s="323"/>
      <c r="T2" s="323"/>
      <c r="U2" s="323"/>
    </row>
    <row r="3" spans="1:22" ht="16.5">
      <c r="A3" s="177"/>
      <c r="B3" s="177"/>
      <c r="C3" s="177"/>
      <c r="D3" s="569"/>
      <c r="E3" s="569"/>
      <c r="F3" s="569"/>
      <c r="G3" s="569"/>
      <c r="H3" s="569"/>
      <c r="I3" s="177"/>
      <c r="J3" s="177"/>
      <c r="K3" s="177"/>
      <c r="L3" s="177"/>
      <c r="M3" s="323"/>
      <c r="N3" s="323"/>
      <c r="O3" s="323"/>
      <c r="P3" s="323"/>
      <c r="Q3" s="323"/>
      <c r="R3" s="323"/>
      <c r="S3" s="323"/>
      <c r="T3" s="323"/>
      <c r="U3" s="323"/>
    </row>
    <row r="4" spans="1:22" ht="13.5" thickBot="1">
      <c r="A4" s="66" t="s">
        <v>70</v>
      </c>
    </row>
    <row r="5" spans="1:22" s="68" customFormat="1" ht="19.5" customHeight="1" thickBot="1">
      <c r="A5" s="520" t="s">
        <v>71</v>
      </c>
      <c r="B5" s="521"/>
      <c r="C5" s="279" t="s">
        <v>491</v>
      </c>
      <c r="D5" s="67" t="s">
        <v>72</v>
      </c>
      <c r="E5" s="531" t="s">
        <v>386</v>
      </c>
      <c r="F5" s="532"/>
      <c r="G5" s="532"/>
      <c r="H5" s="532"/>
      <c r="I5" s="532"/>
      <c r="J5" s="532"/>
      <c r="K5" s="533"/>
      <c r="V5" s="68" t="s">
        <v>74</v>
      </c>
    </row>
    <row r="6" spans="1:22" s="68" customFormat="1" ht="12.5" thickBot="1">
      <c r="A6" s="64"/>
    </row>
    <row r="7" spans="1:22" s="68" customFormat="1" ht="18" customHeight="1">
      <c r="A7" s="522" t="s">
        <v>75</v>
      </c>
      <c r="B7" s="525" t="s">
        <v>76</v>
      </c>
      <c r="C7" s="526"/>
      <c r="D7" s="522" t="s">
        <v>77</v>
      </c>
      <c r="E7" s="525"/>
      <c r="F7" s="526"/>
      <c r="G7" s="522" t="s">
        <v>78</v>
      </c>
      <c r="H7" s="525"/>
      <c r="I7" s="525"/>
      <c r="J7" s="525"/>
      <c r="K7" s="525"/>
      <c r="L7" s="526"/>
      <c r="M7" s="522" t="s">
        <v>78</v>
      </c>
      <c r="N7" s="525"/>
      <c r="O7" s="525"/>
      <c r="P7" s="525"/>
      <c r="Q7" s="525"/>
      <c r="R7" s="525"/>
      <c r="S7" s="525"/>
      <c r="T7" s="525"/>
      <c r="U7" s="526"/>
    </row>
    <row r="8" spans="1:22" s="68" customFormat="1" ht="18" customHeight="1">
      <c r="A8" s="523"/>
      <c r="B8" s="527"/>
      <c r="C8" s="528"/>
      <c r="D8" s="523" t="s">
        <v>481</v>
      </c>
      <c r="E8" s="527" t="s">
        <v>80</v>
      </c>
      <c r="F8" s="528" t="s">
        <v>81</v>
      </c>
      <c r="G8" s="534" t="s">
        <v>479</v>
      </c>
      <c r="H8" s="535"/>
      <c r="I8" s="406">
        <f>IF(I28="","",ROUND(I28/F28*100,0))</f>
        <v>100</v>
      </c>
      <c r="J8" s="536" t="s">
        <v>82</v>
      </c>
      <c r="K8" s="537"/>
      <c r="L8" s="347" t="str">
        <f>IF(I8="","",IF(I8=100,"",100-I8))</f>
        <v/>
      </c>
      <c r="M8" s="570" t="s">
        <v>83</v>
      </c>
      <c r="N8" s="571"/>
      <c r="O8" s="199" t="str">
        <f>IF(O28="","",ROUND(O28/L28*100,0))</f>
        <v/>
      </c>
      <c r="P8" s="570" t="s">
        <v>83</v>
      </c>
      <c r="Q8" s="571"/>
      <c r="R8" s="199" t="str">
        <f>IF(R28="","",ROUND(R28/O28*100,0))</f>
        <v/>
      </c>
      <c r="S8" s="572" t="s">
        <v>83</v>
      </c>
      <c r="T8" s="571"/>
      <c r="U8" s="200" t="str">
        <f>IF(O8="","",IF(O8=100,"",100-O8))</f>
        <v/>
      </c>
    </row>
    <row r="9" spans="1:22" s="68" customFormat="1" ht="18" customHeight="1" thickBot="1">
      <c r="A9" s="524"/>
      <c r="B9" s="529"/>
      <c r="C9" s="530"/>
      <c r="D9" s="524"/>
      <c r="E9" s="529"/>
      <c r="F9" s="530"/>
      <c r="G9" s="324" t="s">
        <v>481</v>
      </c>
      <c r="H9" s="325" t="s">
        <v>80</v>
      </c>
      <c r="I9" s="325" t="s">
        <v>81</v>
      </c>
      <c r="J9" s="348" t="s">
        <v>481</v>
      </c>
      <c r="K9" s="348" t="s">
        <v>80</v>
      </c>
      <c r="L9" s="349" t="s">
        <v>81</v>
      </c>
      <c r="M9" s="324" t="s">
        <v>79</v>
      </c>
      <c r="N9" s="325" t="s">
        <v>80</v>
      </c>
      <c r="O9" s="325" t="s">
        <v>81</v>
      </c>
      <c r="P9" s="324" t="s">
        <v>79</v>
      </c>
      <c r="Q9" s="325" t="s">
        <v>80</v>
      </c>
      <c r="R9" s="325" t="s">
        <v>81</v>
      </c>
      <c r="S9" s="325" t="s">
        <v>79</v>
      </c>
      <c r="T9" s="325" t="s">
        <v>80</v>
      </c>
      <c r="U9" s="326" t="s">
        <v>81</v>
      </c>
    </row>
    <row r="10" spans="1:22" s="68" customFormat="1" ht="18" customHeight="1">
      <c r="A10" s="538" t="s">
        <v>84</v>
      </c>
      <c r="B10" s="540" t="s">
        <v>85</v>
      </c>
      <c r="C10" s="374" t="s">
        <v>483</v>
      </c>
      <c r="D10" s="69" t="s">
        <v>86</v>
      </c>
      <c r="E10" s="70" t="s">
        <v>87</v>
      </c>
      <c r="F10" s="71" t="s">
        <v>88</v>
      </c>
      <c r="G10" s="69" t="s">
        <v>89</v>
      </c>
      <c r="H10" s="70" t="s">
        <v>87</v>
      </c>
      <c r="I10" s="70" t="s">
        <v>90</v>
      </c>
      <c r="J10" s="350" t="s">
        <v>86</v>
      </c>
      <c r="K10" s="350" t="s">
        <v>87</v>
      </c>
      <c r="L10" s="351" t="s">
        <v>90</v>
      </c>
      <c r="M10" s="69" t="s">
        <v>89</v>
      </c>
      <c r="N10" s="70" t="s">
        <v>87</v>
      </c>
      <c r="O10" s="70" t="s">
        <v>90</v>
      </c>
      <c r="P10" s="69" t="s">
        <v>89</v>
      </c>
      <c r="Q10" s="70" t="s">
        <v>87</v>
      </c>
      <c r="R10" s="70" t="s">
        <v>90</v>
      </c>
      <c r="S10" s="70" t="s">
        <v>86</v>
      </c>
      <c r="T10" s="70" t="s">
        <v>87</v>
      </c>
      <c r="U10" s="71" t="s">
        <v>90</v>
      </c>
    </row>
    <row r="11" spans="1:22" s="68" customFormat="1" ht="18" customHeight="1">
      <c r="A11" s="539"/>
      <c r="B11" s="541"/>
      <c r="C11" s="339" t="s">
        <v>482</v>
      </c>
      <c r="D11" s="194"/>
      <c r="E11" s="195" t="str">
        <f>IF(D11="","",F11/D11)</f>
        <v/>
      </c>
      <c r="F11" s="196"/>
      <c r="G11" s="194"/>
      <c r="H11" s="195" t="str">
        <f>IF(G11="","",I11/G11)</f>
        <v/>
      </c>
      <c r="I11" s="197"/>
      <c r="J11" s="352"/>
      <c r="K11" s="352" t="str">
        <f>IF(J11="","",L11/J11)</f>
        <v/>
      </c>
      <c r="L11" s="353"/>
      <c r="M11" s="194"/>
      <c r="N11" s="195" t="str">
        <f>IF(M11="","",O11/M11)</f>
        <v/>
      </c>
      <c r="O11" s="197"/>
      <c r="P11" s="194"/>
      <c r="Q11" s="195" t="str">
        <f>IF(P11="","",R11/P11)</f>
        <v/>
      </c>
      <c r="R11" s="197"/>
      <c r="S11" s="195"/>
      <c r="T11" s="195" t="str">
        <f>IF(S11="","",U11/S11)</f>
        <v/>
      </c>
      <c r="U11" s="198"/>
    </row>
    <row r="12" spans="1:22" s="68" customFormat="1" ht="18" customHeight="1">
      <c r="A12" s="539"/>
      <c r="B12" s="541"/>
      <c r="C12" s="445" t="s">
        <v>489</v>
      </c>
      <c r="D12" s="473"/>
      <c r="E12" s="435" t="str">
        <f>IF(D12="","",F12/D12)</f>
        <v/>
      </c>
      <c r="F12" s="379"/>
      <c r="G12" s="378"/>
      <c r="H12" s="435" t="str">
        <f>IF(G12="","",I12/G12)</f>
        <v/>
      </c>
      <c r="I12" s="367"/>
      <c r="J12" s="352"/>
      <c r="K12" s="352" t="str">
        <f t="shared" ref="K12:K47" si="0">IF(J12="","",L12/J12)</f>
        <v/>
      </c>
      <c r="L12" s="353"/>
      <c r="M12" s="194"/>
      <c r="N12" s="195" t="str">
        <f>IF(M12="","",O12/M12)</f>
        <v/>
      </c>
      <c r="O12" s="197"/>
      <c r="P12" s="194"/>
      <c r="Q12" s="195" t="str">
        <f>IF(P12="","",R12/P12)</f>
        <v/>
      </c>
      <c r="R12" s="197"/>
      <c r="S12" s="195"/>
      <c r="T12" s="195" t="str">
        <f t="shared" ref="T12:T47" si="1">IF(S12="","",U12/S12)</f>
        <v/>
      </c>
      <c r="U12" s="198"/>
    </row>
    <row r="13" spans="1:22" s="68" customFormat="1" ht="18" customHeight="1">
      <c r="A13" s="539"/>
      <c r="B13" s="541"/>
      <c r="C13" s="446" t="s">
        <v>490</v>
      </c>
      <c r="D13" s="474">
        <v>19.87</v>
      </c>
      <c r="E13" s="442">
        <f>IF(D13="","",F13/D13)</f>
        <v>100654.25264217412</v>
      </c>
      <c r="F13" s="447">
        <v>2000000</v>
      </c>
      <c r="G13" s="867">
        <v>19.87</v>
      </c>
      <c r="H13" s="236">
        <f>IF(G13="","",I13/G13)</f>
        <v>100654.25264217412</v>
      </c>
      <c r="I13" s="448">
        <v>2000000</v>
      </c>
      <c r="J13" s="354"/>
      <c r="K13" s="355" t="str">
        <f t="shared" si="0"/>
        <v/>
      </c>
      <c r="L13" s="356"/>
      <c r="M13" s="238"/>
      <c r="N13" s="236" t="str">
        <f>IF(M13="","",O13/M13)</f>
        <v/>
      </c>
      <c r="O13" s="239"/>
      <c r="P13" s="238"/>
      <c r="Q13" s="236" t="str">
        <f>IF(P13="","",R13/P13)</f>
        <v/>
      </c>
      <c r="R13" s="239"/>
      <c r="S13" s="239"/>
      <c r="T13" s="236" t="str">
        <f t="shared" si="1"/>
        <v/>
      </c>
      <c r="U13" s="237"/>
    </row>
    <row r="14" spans="1:22" s="68" customFormat="1" ht="18" customHeight="1">
      <c r="A14" s="539"/>
      <c r="B14" s="541"/>
      <c r="C14" s="377" t="s">
        <v>92</v>
      </c>
      <c r="D14" s="473"/>
      <c r="E14" s="236" t="str">
        <f t="shared" ref="E14:E47" si="2">IF(D14="","",F14/D14)</f>
        <v/>
      </c>
      <c r="F14" s="381"/>
      <c r="G14" s="868"/>
      <c r="H14" s="236" t="str">
        <f>IF(G14="","",I14/G14)</f>
        <v/>
      </c>
      <c r="I14" s="368"/>
      <c r="J14" s="355"/>
      <c r="K14" s="355" t="str">
        <f t="shared" si="0"/>
        <v/>
      </c>
      <c r="L14" s="356"/>
      <c r="M14" s="240"/>
      <c r="N14" s="236" t="str">
        <f>IF(M14="","",O14/M14)</f>
        <v/>
      </c>
      <c r="O14" s="242"/>
      <c r="P14" s="240"/>
      <c r="Q14" s="236" t="str">
        <f>IF(P14="","",R14/P14)</f>
        <v/>
      </c>
      <c r="R14" s="242"/>
      <c r="S14" s="236"/>
      <c r="T14" s="236" t="str">
        <f t="shared" si="1"/>
        <v/>
      </c>
      <c r="U14" s="241"/>
    </row>
    <row r="15" spans="1:22" s="68" customFormat="1" ht="18" customHeight="1">
      <c r="A15" s="539"/>
      <c r="B15" s="541"/>
      <c r="C15" s="376" t="s">
        <v>485</v>
      </c>
      <c r="D15" s="475"/>
      <c r="E15" s="443" t="str">
        <f t="shared" si="2"/>
        <v/>
      </c>
      <c r="F15" s="447">
        <v>200000</v>
      </c>
      <c r="G15" s="869"/>
      <c r="H15" s="444" t="str">
        <f t="shared" ref="H15:H47" si="3">IF(G15="","",I15/G15)</f>
        <v/>
      </c>
      <c r="I15" s="449">
        <v>200000</v>
      </c>
      <c r="J15" s="355"/>
      <c r="K15" s="355" t="str">
        <f t="shared" si="0"/>
        <v/>
      </c>
      <c r="L15" s="356"/>
      <c r="M15" s="238"/>
      <c r="N15" s="236" t="str">
        <f t="shared" ref="N15:N47" si="4">IF(M15="","",O15/M15)</f>
        <v/>
      </c>
      <c r="O15" s="243"/>
      <c r="P15" s="238"/>
      <c r="Q15" s="236" t="str">
        <f t="shared" ref="Q15:Q47" si="5">IF(P15="","",R15/P15)</f>
        <v/>
      </c>
      <c r="R15" s="243"/>
      <c r="S15" s="239"/>
      <c r="T15" s="236" t="str">
        <f t="shared" si="1"/>
        <v/>
      </c>
      <c r="U15" s="237"/>
    </row>
    <row r="16" spans="1:22" s="68" customFormat="1" ht="18" customHeight="1">
      <c r="A16" s="539"/>
      <c r="B16" s="541"/>
      <c r="C16" s="376" t="s">
        <v>487</v>
      </c>
      <c r="D16" s="475"/>
      <c r="E16" s="444" t="str">
        <f t="shared" si="2"/>
        <v/>
      </c>
      <c r="F16" s="447">
        <v>200000</v>
      </c>
      <c r="G16" s="869"/>
      <c r="H16" s="444" t="str">
        <f t="shared" si="3"/>
        <v/>
      </c>
      <c r="I16" s="449">
        <v>200000</v>
      </c>
      <c r="J16" s="355"/>
      <c r="K16" s="355" t="str">
        <f t="shared" si="0"/>
        <v/>
      </c>
      <c r="L16" s="356"/>
      <c r="M16" s="238"/>
      <c r="N16" s="236" t="str">
        <f t="shared" si="4"/>
        <v/>
      </c>
      <c r="O16" s="243"/>
      <c r="P16" s="238"/>
      <c r="Q16" s="236" t="str">
        <f t="shared" si="5"/>
        <v/>
      </c>
      <c r="R16" s="243"/>
      <c r="S16" s="239"/>
      <c r="T16" s="236" t="str">
        <f t="shared" si="1"/>
        <v/>
      </c>
      <c r="U16" s="237"/>
    </row>
    <row r="17" spans="1:24" s="68" customFormat="1" ht="18" customHeight="1">
      <c r="A17" s="539"/>
      <c r="B17" s="541"/>
      <c r="C17" s="375"/>
      <c r="D17" s="476"/>
      <c r="E17" s="444" t="str">
        <f t="shared" si="2"/>
        <v/>
      </c>
      <c r="F17" s="380"/>
      <c r="G17" s="869"/>
      <c r="H17" s="444" t="str">
        <f t="shared" si="3"/>
        <v/>
      </c>
      <c r="I17" s="369"/>
      <c r="J17" s="357"/>
      <c r="K17" s="358"/>
      <c r="L17" s="356"/>
      <c r="M17" s="238"/>
      <c r="N17" s="236" t="str">
        <f t="shared" si="4"/>
        <v/>
      </c>
      <c r="O17" s="243"/>
      <c r="P17" s="238"/>
      <c r="Q17" s="236" t="str">
        <f t="shared" si="5"/>
        <v/>
      </c>
      <c r="R17" s="243"/>
      <c r="S17" s="243"/>
      <c r="T17" s="242" t="str">
        <f t="shared" si="1"/>
        <v/>
      </c>
      <c r="U17" s="237"/>
    </row>
    <row r="18" spans="1:24" s="68" customFormat="1" ht="18" customHeight="1">
      <c r="A18" s="539"/>
      <c r="B18" s="541"/>
      <c r="C18" s="441" t="s">
        <v>93</v>
      </c>
      <c r="D18" s="466"/>
      <c r="E18" s="400" t="str">
        <f t="shared" si="2"/>
        <v/>
      </c>
      <c r="F18" s="401"/>
      <c r="G18" s="870"/>
      <c r="H18" s="402" t="str">
        <f t="shared" si="3"/>
        <v/>
      </c>
      <c r="I18" s="402"/>
      <c r="J18" s="358"/>
      <c r="K18" s="358" t="str">
        <f t="shared" si="0"/>
        <v/>
      </c>
      <c r="L18" s="356"/>
      <c r="M18" s="240"/>
      <c r="N18" s="242" t="str">
        <f t="shared" si="4"/>
        <v/>
      </c>
      <c r="O18" s="242"/>
      <c r="P18" s="240"/>
      <c r="Q18" s="242" t="str">
        <f t="shared" si="5"/>
        <v/>
      </c>
      <c r="R18" s="242"/>
      <c r="S18" s="242"/>
      <c r="T18" s="242" t="str">
        <f t="shared" si="1"/>
        <v/>
      </c>
      <c r="U18" s="241"/>
    </row>
    <row r="19" spans="1:24" s="68" customFormat="1" ht="18" customHeight="1">
      <c r="A19" s="539"/>
      <c r="B19" s="541"/>
      <c r="C19" s="441" t="str">
        <f>C12</f>
        <v>&lt;建築工事&gt;</v>
      </c>
      <c r="D19" s="466"/>
      <c r="E19" s="400" t="str">
        <f t="shared" si="2"/>
        <v/>
      </c>
      <c r="F19" s="401"/>
      <c r="G19" s="505"/>
      <c r="H19" s="402" t="str">
        <f t="shared" si="3"/>
        <v/>
      </c>
      <c r="I19" s="402"/>
      <c r="J19" s="358"/>
      <c r="K19" s="358" t="str">
        <f t="shared" si="0"/>
        <v/>
      </c>
      <c r="L19" s="356"/>
      <c r="M19" s="244"/>
      <c r="N19" s="242" t="str">
        <f t="shared" si="4"/>
        <v/>
      </c>
      <c r="O19" s="242"/>
      <c r="P19" s="244"/>
      <c r="Q19" s="242" t="str">
        <f t="shared" si="5"/>
        <v/>
      </c>
      <c r="R19" s="242"/>
      <c r="S19" s="242"/>
      <c r="T19" s="242" t="str">
        <f t="shared" si="1"/>
        <v/>
      </c>
      <c r="U19" s="241"/>
    </row>
    <row r="20" spans="1:24" s="68" customFormat="1" ht="18" customHeight="1">
      <c r="A20" s="539"/>
      <c r="B20" s="541"/>
      <c r="C20" s="441" t="str">
        <f>IF(C13="","",C13)</f>
        <v>　（新築）</v>
      </c>
      <c r="D20" s="466"/>
      <c r="E20" s="400" t="str">
        <f t="shared" si="2"/>
        <v/>
      </c>
      <c r="F20" s="401"/>
      <c r="G20" s="505"/>
      <c r="H20" s="402" t="str">
        <f t="shared" si="3"/>
        <v/>
      </c>
      <c r="I20" s="402"/>
      <c r="J20" s="358"/>
      <c r="K20" s="358" t="str">
        <f t="shared" si="0"/>
        <v/>
      </c>
      <c r="L20" s="356"/>
      <c r="M20" s="244"/>
      <c r="N20" s="242" t="str">
        <f t="shared" si="4"/>
        <v/>
      </c>
      <c r="O20" s="242"/>
      <c r="P20" s="244"/>
      <c r="Q20" s="242" t="str">
        <f t="shared" si="5"/>
        <v/>
      </c>
      <c r="R20" s="242"/>
      <c r="S20" s="242"/>
      <c r="T20" s="242" t="str">
        <f t="shared" si="1"/>
        <v/>
      </c>
      <c r="U20" s="241"/>
    </row>
    <row r="21" spans="1:24" s="68" customFormat="1" ht="18" customHeight="1">
      <c r="A21" s="539"/>
      <c r="B21" s="541"/>
      <c r="C21" s="441" t="s">
        <v>92</v>
      </c>
      <c r="D21" s="466"/>
      <c r="E21" s="400" t="str">
        <f t="shared" si="2"/>
        <v/>
      </c>
      <c r="F21" s="401"/>
      <c r="G21" s="505"/>
      <c r="H21" s="402" t="str">
        <f t="shared" si="3"/>
        <v/>
      </c>
      <c r="I21" s="402"/>
      <c r="J21" s="358"/>
      <c r="K21" s="358" t="str">
        <f t="shared" si="0"/>
        <v/>
      </c>
      <c r="L21" s="356"/>
      <c r="M21" s="244"/>
      <c r="N21" s="242" t="str">
        <f t="shared" si="4"/>
        <v/>
      </c>
      <c r="O21" s="242"/>
      <c r="P21" s="244"/>
      <c r="Q21" s="242" t="str">
        <f t="shared" si="5"/>
        <v/>
      </c>
      <c r="R21" s="242"/>
      <c r="S21" s="242"/>
      <c r="T21" s="242" t="str">
        <f t="shared" si="1"/>
        <v/>
      </c>
      <c r="U21" s="241"/>
    </row>
    <row r="22" spans="1:24" s="68" customFormat="1" ht="18" customHeight="1">
      <c r="A22" s="539"/>
      <c r="B22" s="541"/>
      <c r="C22" s="403"/>
      <c r="D22" s="466"/>
      <c r="E22" s="400" t="str">
        <f t="shared" si="2"/>
        <v/>
      </c>
      <c r="F22" s="401"/>
      <c r="G22" s="505"/>
      <c r="H22" s="402" t="str">
        <f t="shared" si="3"/>
        <v/>
      </c>
      <c r="I22" s="402"/>
      <c r="J22" s="358"/>
      <c r="K22" s="358" t="str">
        <f t="shared" si="0"/>
        <v/>
      </c>
      <c r="L22" s="356"/>
      <c r="M22" s="245"/>
      <c r="N22" s="242" t="str">
        <f t="shared" si="4"/>
        <v/>
      </c>
      <c r="O22" s="243"/>
      <c r="P22" s="245"/>
      <c r="Q22" s="242" t="str">
        <f t="shared" si="5"/>
        <v/>
      </c>
      <c r="R22" s="243"/>
      <c r="S22" s="243"/>
      <c r="T22" s="242" t="str">
        <f t="shared" si="1"/>
        <v/>
      </c>
      <c r="U22" s="237"/>
    </row>
    <row r="23" spans="1:24" s="68" customFormat="1" ht="18" customHeight="1">
      <c r="A23" s="539"/>
      <c r="B23" s="541"/>
      <c r="C23" s="403"/>
      <c r="D23" s="466"/>
      <c r="E23" s="400" t="str">
        <f t="shared" si="2"/>
        <v/>
      </c>
      <c r="F23" s="401"/>
      <c r="G23" s="505"/>
      <c r="H23" s="402" t="str">
        <f t="shared" si="3"/>
        <v/>
      </c>
      <c r="I23" s="402"/>
      <c r="J23" s="358"/>
      <c r="K23" s="358" t="str">
        <f t="shared" si="0"/>
        <v/>
      </c>
      <c r="L23" s="356"/>
      <c r="M23" s="245"/>
      <c r="N23" s="242" t="str">
        <f t="shared" si="4"/>
        <v/>
      </c>
      <c r="O23" s="243"/>
      <c r="P23" s="245"/>
      <c r="Q23" s="242" t="str">
        <f t="shared" si="5"/>
        <v/>
      </c>
      <c r="R23" s="243"/>
      <c r="S23" s="243"/>
      <c r="T23" s="242" t="str">
        <f t="shared" si="1"/>
        <v/>
      </c>
      <c r="U23" s="237"/>
    </row>
    <row r="24" spans="1:24" s="68" customFormat="1" ht="18" customHeight="1">
      <c r="A24" s="539"/>
      <c r="B24" s="541"/>
      <c r="C24" s="403"/>
      <c r="D24" s="466"/>
      <c r="E24" s="400" t="str">
        <f t="shared" si="2"/>
        <v/>
      </c>
      <c r="F24" s="389"/>
      <c r="G24" s="505"/>
      <c r="H24" s="402" t="str">
        <f t="shared" si="3"/>
        <v/>
      </c>
      <c r="I24" s="402"/>
      <c r="J24" s="358"/>
      <c r="K24" s="358" t="str">
        <f t="shared" si="0"/>
        <v/>
      </c>
      <c r="L24" s="356"/>
      <c r="M24" s="245"/>
      <c r="N24" s="242" t="str">
        <f t="shared" si="4"/>
        <v/>
      </c>
      <c r="O24" s="243"/>
      <c r="P24" s="245"/>
      <c r="Q24" s="242" t="str">
        <f t="shared" si="5"/>
        <v/>
      </c>
      <c r="R24" s="243"/>
      <c r="S24" s="243"/>
      <c r="T24" s="242" t="str">
        <f t="shared" si="1"/>
        <v/>
      </c>
      <c r="U24" s="237"/>
    </row>
    <row r="25" spans="1:24" s="68" customFormat="1" ht="18" customHeight="1">
      <c r="A25" s="539"/>
      <c r="B25" s="541"/>
      <c r="C25" s="403"/>
      <c r="D25" s="466"/>
      <c r="E25" s="400" t="str">
        <f t="shared" si="2"/>
        <v/>
      </c>
      <c r="F25" s="389"/>
      <c r="G25" s="505"/>
      <c r="H25" s="402" t="str">
        <f t="shared" si="3"/>
        <v/>
      </c>
      <c r="I25" s="402"/>
      <c r="J25" s="358"/>
      <c r="K25" s="358" t="str">
        <f t="shared" si="0"/>
        <v/>
      </c>
      <c r="L25" s="356"/>
      <c r="M25" s="245"/>
      <c r="N25" s="242" t="str">
        <f t="shared" si="4"/>
        <v/>
      </c>
      <c r="O25" s="243"/>
      <c r="P25" s="245"/>
      <c r="Q25" s="242" t="str">
        <f t="shared" si="5"/>
        <v/>
      </c>
      <c r="R25" s="243"/>
      <c r="S25" s="243"/>
      <c r="T25" s="242" t="str">
        <f t="shared" si="1"/>
        <v/>
      </c>
      <c r="U25" s="237"/>
    </row>
    <row r="26" spans="1:24" s="68" customFormat="1" ht="18" customHeight="1">
      <c r="A26" s="539"/>
      <c r="B26" s="541"/>
      <c r="C26" s="403"/>
      <c r="D26" s="466"/>
      <c r="E26" s="400" t="str">
        <f t="shared" si="2"/>
        <v/>
      </c>
      <c r="F26" s="389"/>
      <c r="G26" s="505"/>
      <c r="H26" s="402" t="str">
        <f t="shared" si="3"/>
        <v/>
      </c>
      <c r="I26" s="402"/>
      <c r="J26" s="358"/>
      <c r="K26" s="358" t="str">
        <f t="shared" si="0"/>
        <v/>
      </c>
      <c r="L26" s="356"/>
      <c r="M26" s="245"/>
      <c r="N26" s="242" t="str">
        <f t="shared" si="4"/>
        <v/>
      </c>
      <c r="O26" s="243"/>
      <c r="P26" s="245"/>
      <c r="Q26" s="242" t="str">
        <f t="shared" si="5"/>
        <v/>
      </c>
      <c r="R26" s="243"/>
      <c r="S26" s="243"/>
      <c r="T26" s="242" t="str">
        <f t="shared" si="1"/>
        <v/>
      </c>
      <c r="U26" s="237"/>
    </row>
    <row r="27" spans="1:24" s="68" customFormat="1" ht="18" customHeight="1" thickBot="1">
      <c r="A27" s="539"/>
      <c r="B27" s="541"/>
      <c r="C27" s="404"/>
      <c r="D27" s="466"/>
      <c r="E27" s="405" t="str">
        <f t="shared" si="2"/>
        <v/>
      </c>
      <c r="F27" s="390"/>
      <c r="G27" s="505"/>
      <c r="H27" s="405" t="str">
        <f t="shared" si="3"/>
        <v/>
      </c>
      <c r="I27" s="405"/>
      <c r="J27" s="358"/>
      <c r="K27" s="358" t="str">
        <f t="shared" si="0"/>
        <v/>
      </c>
      <c r="L27" s="356"/>
      <c r="M27" s="245"/>
      <c r="N27" s="242" t="str">
        <f t="shared" si="4"/>
        <v/>
      </c>
      <c r="O27" s="243"/>
      <c r="P27" s="245"/>
      <c r="Q27" s="242" t="str">
        <f t="shared" si="5"/>
        <v/>
      </c>
      <c r="R27" s="243"/>
      <c r="S27" s="243"/>
      <c r="T27" s="242" t="str">
        <f t="shared" si="1"/>
        <v/>
      </c>
      <c r="U27" s="237"/>
    </row>
    <row r="28" spans="1:24" s="68" customFormat="1" ht="18" customHeight="1" thickBot="1">
      <c r="A28" s="539"/>
      <c r="B28" s="541"/>
      <c r="C28" s="407" t="s">
        <v>94</v>
      </c>
      <c r="D28" s="461">
        <v>19.87</v>
      </c>
      <c r="E28" s="411">
        <f t="shared" si="2"/>
        <v>120785.10317060896</v>
      </c>
      <c r="F28" s="263">
        <f>IF(SUM(F12:F27)=0,"",SUM(F12:F27))</f>
        <v>2400000</v>
      </c>
      <c r="G28" s="871">
        <v>19.87</v>
      </c>
      <c r="H28" s="411">
        <f t="shared" si="3"/>
        <v>120785.10317060896</v>
      </c>
      <c r="I28" s="251">
        <f>IF(SUM(I12:I27)=0,"",SUM(I12:I27))</f>
        <v>2400000</v>
      </c>
      <c r="J28" s="359"/>
      <c r="K28" s="359" t="str">
        <f t="shared" si="0"/>
        <v/>
      </c>
      <c r="L28" s="360" t="str">
        <f>IF(SUM(L12:L27)=0,"",SUM(L12:L27))</f>
        <v/>
      </c>
      <c r="M28" s="248"/>
      <c r="N28" s="246" t="str">
        <f t="shared" si="4"/>
        <v/>
      </c>
      <c r="O28" s="246" t="str">
        <f>IF(SUM(O12:O27)=0,"",SUM(O12:O27))</f>
        <v/>
      </c>
      <c r="P28" s="248"/>
      <c r="Q28" s="246" t="str">
        <f t="shared" si="5"/>
        <v/>
      </c>
      <c r="R28" s="246" t="str">
        <f>IF(SUM(R12:R27)=0,"",SUM(R12:R27))</f>
        <v/>
      </c>
      <c r="S28" s="249"/>
      <c r="T28" s="246" t="str">
        <f t="shared" si="1"/>
        <v/>
      </c>
      <c r="U28" s="247" t="str">
        <f>IF(SUM(U12:U27)=0,"",SUM(U12:U27))</f>
        <v/>
      </c>
    </row>
    <row r="29" spans="1:24" s="68" customFormat="1" ht="18" customHeight="1">
      <c r="A29" s="539"/>
      <c r="B29" s="542" t="s">
        <v>95</v>
      </c>
      <c r="C29" s="394" t="s">
        <v>484</v>
      </c>
      <c r="D29" s="468"/>
      <c r="E29" s="450" t="str">
        <f t="shared" si="2"/>
        <v/>
      </c>
      <c r="F29" s="458">
        <v>200000</v>
      </c>
      <c r="G29" s="507"/>
      <c r="H29" s="450" t="str">
        <f t="shared" si="3"/>
        <v/>
      </c>
      <c r="I29" s="458">
        <v>200000</v>
      </c>
      <c r="J29" s="416"/>
      <c r="K29" s="361" t="str">
        <f t="shared" si="0"/>
        <v/>
      </c>
      <c r="L29" s="362"/>
      <c r="M29" s="250"/>
      <c r="N29" s="251" t="str">
        <f t="shared" si="4"/>
        <v/>
      </c>
      <c r="O29" s="253"/>
      <c r="P29" s="250"/>
      <c r="Q29" s="251" t="str">
        <f t="shared" si="5"/>
        <v/>
      </c>
      <c r="R29" s="253"/>
      <c r="S29" s="253"/>
      <c r="T29" s="251" t="str">
        <f t="shared" si="1"/>
        <v/>
      </c>
      <c r="U29" s="252"/>
    </row>
    <row r="30" spans="1:24" s="68" customFormat="1" ht="18" customHeight="1">
      <c r="A30" s="539"/>
      <c r="B30" s="542"/>
      <c r="C30" s="409" t="s">
        <v>486</v>
      </c>
      <c r="D30" s="469"/>
      <c r="E30" s="422" t="str">
        <f t="shared" si="2"/>
        <v/>
      </c>
      <c r="F30" s="459">
        <v>1000000</v>
      </c>
      <c r="G30" s="508"/>
      <c r="H30" s="422" t="str">
        <f t="shared" si="3"/>
        <v/>
      </c>
      <c r="I30" s="459">
        <v>1000000</v>
      </c>
      <c r="J30" s="417"/>
      <c r="K30" s="363" t="str">
        <f t="shared" si="0"/>
        <v/>
      </c>
      <c r="L30" s="364"/>
      <c r="M30" s="254"/>
      <c r="N30" s="255" t="str">
        <f t="shared" si="4"/>
        <v/>
      </c>
      <c r="O30" s="257"/>
      <c r="P30" s="254"/>
      <c r="Q30" s="255" t="str">
        <f t="shared" si="5"/>
        <v/>
      </c>
      <c r="R30" s="257"/>
      <c r="S30" s="257"/>
      <c r="T30" s="255" t="str">
        <f t="shared" si="1"/>
        <v/>
      </c>
      <c r="U30" s="256"/>
    </row>
    <row r="31" spans="1:24" s="68" customFormat="1" ht="18" customHeight="1">
      <c r="A31" s="539"/>
      <c r="B31" s="542"/>
      <c r="C31" s="409"/>
      <c r="D31" s="469"/>
      <c r="E31" s="422" t="str">
        <f t="shared" si="2"/>
        <v/>
      </c>
      <c r="F31" s="413"/>
      <c r="G31" s="508"/>
      <c r="H31" s="422" t="str">
        <f t="shared" si="3"/>
        <v/>
      </c>
      <c r="I31" s="413"/>
      <c r="J31" s="417"/>
      <c r="K31" s="363" t="str">
        <f t="shared" si="0"/>
        <v/>
      </c>
      <c r="L31" s="364"/>
      <c r="M31" s="254"/>
      <c r="N31" s="255" t="str">
        <f t="shared" si="4"/>
        <v/>
      </c>
      <c r="O31" s="257"/>
      <c r="P31" s="254"/>
      <c r="Q31" s="255" t="str">
        <f t="shared" si="5"/>
        <v/>
      </c>
      <c r="R31" s="257"/>
      <c r="S31" s="257"/>
      <c r="T31" s="255" t="str">
        <f t="shared" si="1"/>
        <v/>
      </c>
      <c r="U31" s="256"/>
    </row>
    <row r="32" spans="1:24" s="68" customFormat="1" ht="18" customHeight="1">
      <c r="A32" s="539"/>
      <c r="B32" s="542"/>
      <c r="C32" s="409"/>
      <c r="D32" s="469"/>
      <c r="E32" s="422" t="str">
        <f t="shared" si="2"/>
        <v/>
      </c>
      <c r="F32" s="413"/>
      <c r="G32" s="508"/>
      <c r="H32" s="422" t="str">
        <f t="shared" si="3"/>
        <v/>
      </c>
      <c r="I32" s="413"/>
      <c r="J32" s="417"/>
      <c r="K32" s="363" t="str">
        <f t="shared" si="0"/>
        <v/>
      </c>
      <c r="L32" s="364"/>
      <c r="M32" s="254"/>
      <c r="N32" s="255" t="str">
        <f t="shared" si="4"/>
        <v/>
      </c>
      <c r="O32" s="257"/>
      <c r="P32" s="254"/>
      <c r="Q32" s="255" t="str">
        <f t="shared" si="5"/>
        <v/>
      </c>
      <c r="R32" s="257"/>
      <c r="S32" s="257"/>
      <c r="T32" s="255" t="str">
        <f t="shared" si="1"/>
        <v/>
      </c>
      <c r="U32" s="256"/>
      <c r="V32" s="543" t="s">
        <v>96</v>
      </c>
      <c r="W32" s="544"/>
      <c r="X32" s="544"/>
    </row>
    <row r="33" spans="1:24" s="68" customFormat="1" ht="18" customHeight="1" thickBot="1">
      <c r="A33" s="539"/>
      <c r="B33" s="542"/>
      <c r="C33" s="410"/>
      <c r="D33" s="470"/>
      <c r="E33" s="424" t="str">
        <f t="shared" si="2"/>
        <v/>
      </c>
      <c r="F33" s="414"/>
      <c r="G33" s="509"/>
      <c r="H33" s="424" t="str">
        <f t="shared" si="3"/>
        <v/>
      </c>
      <c r="I33" s="414"/>
      <c r="J33" s="418"/>
      <c r="K33" s="365" t="str">
        <f t="shared" si="0"/>
        <v/>
      </c>
      <c r="L33" s="366"/>
      <c r="M33" s="258"/>
      <c r="N33" s="259" t="str">
        <f t="shared" si="4"/>
        <v/>
      </c>
      <c r="O33" s="261"/>
      <c r="P33" s="258"/>
      <c r="Q33" s="259" t="str">
        <f t="shared" si="5"/>
        <v/>
      </c>
      <c r="R33" s="261"/>
      <c r="S33" s="261"/>
      <c r="T33" s="259" t="str">
        <f t="shared" si="1"/>
        <v/>
      </c>
      <c r="U33" s="260"/>
      <c r="V33" s="543"/>
      <c r="W33" s="544"/>
      <c r="X33" s="544"/>
    </row>
    <row r="34" spans="1:24" s="68" customFormat="1" ht="18" customHeight="1">
      <c r="A34" s="539"/>
      <c r="B34" s="541"/>
      <c r="C34" s="408" t="s">
        <v>94</v>
      </c>
      <c r="D34" s="468"/>
      <c r="E34" s="411" t="str">
        <f t="shared" si="2"/>
        <v/>
      </c>
      <c r="F34" s="415">
        <f>IF(SUM(F29:F33)=0,"",(SUM(F29:F33)))</f>
        <v>1200000</v>
      </c>
      <c r="G34" s="507"/>
      <c r="H34" s="411" t="str">
        <f t="shared" si="3"/>
        <v/>
      </c>
      <c r="I34" s="259">
        <f>IF(SUM(I29:I33)=0,"",(SUM(I29:I33)))</f>
        <v>1200000</v>
      </c>
      <c r="J34" s="359"/>
      <c r="K34" s="359" t="str">
        <f t="shared" si="0"/>
        <v/>
      </c>
      <c r="L34" s="360" t="str">
        <f>IF(SUM(L29:L33)=0,"",(SUM(L29:L33)))</f>
        <v/>
      </c>
      <c r="M34" s="248"/>
      <c r="N34" s="246" t="str">
        <f t="shared" si="4"/>
        <v/>
      </c>
      <c r="O34" s="246" t="str">
        <f>IF(SUM(O29:O33)=0,"",(SUM(O29:O33)))</f>
        <v/>
      </c>
      <c r="P34" s="248"/>
      <c r="Q34" s="246" t="str">
        <f t="shared" si="5"/>
        <v/>
      </c>
      <c r="R34" s="246" t="str">
        <f>IF(SUM(R29:R33)=0,"",(SUM(R29:R33)))</f>
        <v/>
      </c>
      <c r="S34" s="249"/>
      <c r="T34" s="246" t="str">
        <f t="shared" si="1"/>
        <v/>
      </c>
      <c r="U34" s="247" t="str">
        <f>IF(SUM(U29:U33)=0,"",(SUM(U29:U33)))</f>
        <v/>
      </c>
    </row>
    <row r="35" spans="1:24" s="68" customFormat="1" ht="18" customHeight="1" thickBot="1">
      <c r="A35" s="539"/>
      <c r="B35" s="527" t="s">
        <v>97</v>
      </c>
      <c r="C35" s="528"/>
      <c r="D35" s="472">
        <v>19.87</v>
      </c>
      <c r="E35" s="411">
        <f t="shared" si="2"/>
        <v>181177.65475591342</v>
      </c>
      <c r="F35" s="247">
        <f>IF(F28="","",IF(F34="",F28,F28+F34))</f>
        <v>3600000</v>
      </c>
      <c r="G35" s="512">
        <v>19.87</v>
      </c>
      <c r="H35" s="411">
        <f t="shared" si="3"/>
        <v>181177.65475591342</v>
      </c>
      <c r="I35" s="246">
        <f>IF(I28="","",IF(I34="",I28,I28+I34))</f>
        <v>3600000</v>
      </c>
      <c r="J35" s="359"/>
      <c r="K35" s="359" t="str">
        <f t="shared" si="0"/>
        <v/>
      </c>
      <c r="L35" s="360" t="str">
        <f>IF(L28="","",IF(L34="",L28,L28+L34))</f>
        <v/>
      </c>
      <c r="M35" s="248"/>
      <c r="N35" s="246" t="str">
        <f t="shared" si="4"/>
        <v/>
      </c>
      <c r="O35" s="246" t="str">
        <f>IF(O28="","",IF(O34="",O28,O28+O34))</f>
        <v/>
      </c>
      <c r="P35" s="248"/>
      <c r="Q35" s="246" t="str">
        <f t="shared" si="5"/>
        <v/>
      </c>
      <c r="R35" s="246" t="str">
        <f>IF(R28="","",IF(R34="",R28,R28+R34))</f>
        <v/>
      </c>
      <c r="S35" s="249"/>
      <c r="T35" s="246" t="str">
        <f t="shared" si="1"/>
        <v/>
      </c>
      <c r="U35" s="247" t="str">
        <f>IF(U28="","",IF(U34="",U28,U28+U34))</f>
        <v/>
      </c>
    </row>
    <row r="36" spans="1:24" s="68" customFormat="1" ht="18" customHeight="1">
      <c r="A36" s="539" t="s">
        <v>98</v>
      </c>
      <c r="B36" s="546" t="str">
        <f>C12</f>
        <v>&lt;建築工事&gt;</v>
      </c>
      <c r="C36" s="547"/>
      <c r="D36" s="471"/>
      <c r="E36" s="251" t="str">
        <f t="shared" si="2"/>
        <v/>
      </c>
      <c r="F36" s="263"/>
      <c r="G36" s="510"/>
      <c r="H36" s="251" t="str">
        <f t="shared" si="3"/>
        <v/>
      </c>
      <c r="I36" s="251"/>
      <c r="J36" s="361"/>
      <c r="K36" s="361" t="str">
        <f t="shared" si="0"/>
        <v/>
      </c>
      <c r="L36" s="362"/>
      <c r="M36" s="262"/>
      <c r="N36" s="251" t="str">
        <f t="shared" si="4"/>
        <v/>
      </c>
      <c r="O36" s="251"/>
      <c r="P36" s="262"/>
      <c r="Q36" s="251" t="str">
        <f t="shared" si="5"/>
        <v/>
      </c>
      <c r="R36" s="251"/>
      <c r="S36" s="251"/>
      <c r="T36" s="251" t="str">
        <f t="shared" si="1"/>
        <v/>
      </c>
      <c r="U36" s="263"/>
    </row>
    <row r="37" spans="1:24" s="68" customFormat="1" ht="18" customHeight="1" thickBot="1">
      <c r="A37" s="539"/>
      <c r="B37" s="546" t="str">
        <f>C20</f>
        <v>　（新築）</v>
      </c>
      <c r="C37" s="547"/>
      <c r="D37" s="471"/>
      <c r="E37" s="255" t="str">
        <f t="shared" si="2"/>
        <v/>
      </c>
      <c r="F37" s="265"/>
      <c r="G37" s="510"/>
      <c r="H37" s="255" t="str">
        <f t="shared" si="3"/>
        <v/>
      </c>
      <c r="I37" s="255"/>
      <c r="J37" s="363"/>
      <c r="K37" s="363" t="str">
        <f t="shared" si="0"/>
        <v/>
      </c>
      <c r="L37" s="364"/>
      <c r="M37" s="264"/>
      <c r="N37" s="255" t="str">
        <f t="shared" si="4"/>
        <v/>
      </c>
      <c r="O37" s="255"/>
      <c r="P37" s="264"/>
      <c r="Q37" s="255" t="str">
        <f t="shared" si="5"/>
        <v/>
      </c>
      <c r="R37" s="255"/>
      <c r="S37" s="255"/>
      <c r="T37" s="255" t="str">
        <f t="shared" si="1"/>
        <v/>
      </c>
      <c r="U37" s="265"/>
    </row>
    <row r="38" spans="1:24" s="68" customFormat="1" ht="18" customHeight="1">
      <c r="A38" s="539"/>
      <c r="B38" s="72" t="s">
        <v>99</v>
      </c>
      <c r="C38" s="394"/>
      <c r="D38" s="468"/>
      <c r="E38" s="420" t="str">
        <f t="shared" si="2"/>
        <v/>
      </c>
      <c r="F38" s="412"/>
      <c r="G38" s="507"/>
      <c r="H38" s="420" t="str">
        <f t="shared" si="3"/>
        <v/>
      </c>
      <c r="I38" s="412"/>
      <c r="J38" s="417"/>
      <c r="K38" s="363" t="str">
        <f t="shared" si="0"/>
        <v/>
      </c>
      <c r="L38" s="364"/>
      <c r="M38" s="254"/>
      <c r="N38" s="255" t="str">
        <f t="shared" si="4"/>
        <v/>
      </c>
      <c r="O38" s="257"/>
      <c r="P38" s="254"/>
      <c r="Q38" s="255" t="str">
        <f t="shared" si="5"/>
        <v/>
      </c>
      <c r="R38" s="257"/>
      <c r="S38" s="257"/>
      <c r="T38" s="255" t="str">
        <f t="shared" si="1"/>
        <v/>
      </c>
      <c r="U38" s="256"/>
    </row>
    <row r="39" spans="1:24" s="68" customFormat="1" ht="18" customHeight="1">
      <c r="A39" s="539"/>
      <c r="B39" s="72" t="s">
        <v>99</v>
      </c>
      <c r="C39" s="409"/>
      <c r="D39" s="469"/>
      <c r="E39" s="420" t="str">
        <f t="shared" si="2"/>
        <v/>
      </c>
      <c r="F39" s="413"/>
      <c r="G39" s="508"/>
      <c r="H39" s="420" t="str">
        <f t="shared" si="3"/>
        <v/>
      </c>
      <c r="I39" s="413"/>
      <c r="J39" s="417"/>
      <c r="K39" s="363" t="str">
        <f t="shared" si="0"/>
        <v/>
      </c>
      <c r="L39" s="364"/>
      <c r="M39" s="254"/>
      <c r="N39" s="255" t="str">
        <f t="shared" si="4"/>
        <v/>
      </c>
      <c r="O39" s="257"/>
      <c r="P39" s="254"/>
      <c r="Q39" s="255" t="str">
        <f t="shared" si="5"/>
        <v/>
      </c>
      <c r="R39" s="257"/>
      <c r="S39" s="257"/>
      <c r="T39" s="255" t="str">
        <f t="shared" si="1"/>
        <v/>
      </c>
      <c r="U39" s="256"/>
    </row>
    <row r="40" spans="1:24" s="68" customFormat="1" ht="18" customHeight="1" thickBot="1">
      <c r="A40" s="539"/>
      <c r="B40" s="73" t="s">
        <v>100</v>
      </c>
      <c r="C40" s="410"/>
      <c r="D40" s="470"/>
      <c r="E40" s="420" t="str">
        <f t="shared" si="2"/>
        <v/>
      </c>
      <c r="F40" s="414"/>
      <c r="G40" s="509"/>
      <c r="H40" s="420" t="str">
        <f t="shared" si="3"/>
        <v/>
      </c>
      <c r="I40" s="414"/>
      <c r="J40" s="417"/>
      <c r="K40" s="363" t="str">
        <f t="shared" si="0"/>
        <v/>
      </c>
      <c r="L40" s="364"/>
      <c r="M40" s="254"/>
      <c r="N40" s="255" t="str">
        <f t="shared" si="4"/>
        <v/>
      </c>
      <c r="O40" s="257"/>
      <c r="P40" s="254"/>
      <c r="Q40" s="255" t="str">
        <f t="shared" si="5"/>
        <v/>
      </c>
      <c r="R40" s="257"/>
      <c r="S40" s="257"/>
      <c r="T40" s="255" t="str">
        <f t="shared" si="1"/>
        <v/>
      </c>
      <c r="U40" s="256"/>
    </row>
    <row r="41" spans="1:24" s="68" customFormat="1" ht="18" customHeight="1">
      <c r="A41" s="539"/>
      <c r="B41" s="546" t="s">
        <v>101</v>
      </c>
      <c r="C41" s="547"/>
      <c r="D41" s="471"/>
      <c r="E41" s="255" t="str">
        <f t="shared" si="2"/>
        <v/>
      </c>
      <c r="F41" s="265"/>
      <c r="G41" s="510"/>
      <c r="H41" s="255" t="str">
        <f t="shared" si="3"/>
        <v/>
      </c>
      <c r="I41" s="255"/>
      <c r="J41" s="363"/>
      <c r="K41" s="363" t="str">
        <f t="shared" si="0"/>
        <v/>
      </c>
      <c r="L41" s="364"/>
      <c r="M41" s="264"/>
      <c r="N41" s="255" t="str">
        <f t="shared" si="4"/>
        <v/>
      </c>
      <c r="O41" s="255"/>
      <c r="P41" s="264"/>
      <c r="Q41" s="255" t="str">
        <f t="shared" si="5"/>
        <v/>
      </c>
      <c r="R41" s="255"/>
      <c r="S41" s="255"/>
      <c r="T41" s="255" t="str">
        <f t="shared" si="1"/>
        <v/>
      </c>
      <c r="U41" s="265"/>
    </row>
    <row r="42" spans="1:24" s="68" customFormat="1" ht="18" customHeight="1" thickBot="1">
      <c r="A42" s="539"/>
      <c r="B42" s="546" t="str">
        <f>C20</f>
        <v>　（新築）</v>
      </c>
      <c r="C42" s="547"/>
      <c r="D42" s="471"/>
      <c r="E42" s="255" t="str">
        <f t="shared" si="2"/>
        <v/>
      </c>
      <c r="F42" s="265"/>
      <c r="G42" s="510"/>
      <c r="H42" s="255" t="str">
        <f t="shared" si="3"/>
        <v/>
      </c>
      <c r="I42" s="255"/>
      <c r="J42" s="363"/>
      <c r="K42" s="363" t="str">
        <f t="shared" si="0"/>
        <v/>
      </c>
      <c r="L42" s="364"/>
      <c r="M42" s="264"/>
      <c r="N42" s="255" t="str">
        <f t="shared" si="4"/>
        <v/>
      </c>
      <c r="O42" s="255"/>
      <c r="P42" s="264"/>
      <c r="Q42" s="255" t="str">
        <f t="shared" si="5"/>
        <v/>
      </c>
      <c r="R42" s="255"/>
      <c r="S42" s="255"/>
      <c r="T42" s="255" t="str">
        <f t="shared" si="1"/>
        <v/>
      </c>
      <c r="U42" s="265"/>
    </row>
    <row r="43" spans="1:24" s="68" customFormat="1" ht="18" customHeight="1">
      <c r="A43" s="539"/>
      <c r="B43" s="73" t="s">
        <v>100</v>
      </c>
      <c r="C43" s="394"/>
      <c r="D43" s="468"/>
      <c r="E43" s="451" t="str">
        <f t="shared" si="2"/>
        <v/>
      </c>
      <c r="F43" s="453"/>
      <c r="G43" s="507"/>
      <c r="H43" s="422" t="str">
        <f t="shared" si="3"/>
        <v/>
      </c>
      <c r="I43" s="412"/>
      <c r="J43" s="417"/>
      <c r="K43" s="363" t="str">
        <f t="shared" si="0"/>
        <v/>
      </c>
      <c r="L43" s="364"/>
      <c r="M43" s="254"/>
      <c r="N43" s="255" t="str">
        <f t="shared" si="4"/>
        <v/>
      </c>
      <c r="O43" s="257"/>
      <c r="P43" s="254"/>
      <c r="Q43" s="255" t="str">
        <f t="shared" si="5"/>
        <v/>
      </c>
      <c r="R43" s="257"/>
      <c r="S43" s="257"/>
      <c r="T43" s="255" t="str">
        <f t="shared" si="1"/>
        <v/>
      </c>
      <c r="U43" s="256"/>
    </row>
    <row r="44" spans="1:24" s="68" customFormat="1" ht="18" customHeight="1">
      <c r="A44" s="539"/>
      <c r="B44" s="72" t="s">
        <v>100</v>
      </c>
      <c r="C44" s="409"/>
      <c r="D44" s="469"/>
      <c r="E44" s="451" t="str">
        <f t="shared" si="2"/>
        <v/>
      </c>
      <c r="F44" s="454"/>
      <c r="G44" s="508"/>
      <c r="H44" s="422" t="str">
        <f t="shared" si="3"/>
        <v/>
      </c>
      <c r="I44" s="413"/>
      <c r="J44" s="417"/>
      <c r="K44" s="363" t="str">
        <f t="shared" si="0"/>
        <v/>
      </c>
      <c r="L44" s="364"/>
      <c r="M44" s="254"/>
      <c r="N44" s="255" t="str">
        <f t="shared" si="4"/>
        <v/>
      </c>
      <c r="O44" s="257"/>
      <c r="P44" s="254"/>
      <c r="Q44" s="255" t="str">
        <f t="shared" si="5"/>
        <v/>
      </c>
      <c r="R44" s="257"/>
      <c r="S44" s="257"/>
      <c r="T44" s="255" t="str">
        <f t="shared" si="1"/>
        <v/>
      </c>
      <c r="U44" s="256"/>
    </row>
    <row r="45" spans="1:24" s="68" customFormat="1" ht="18" customHeight="1" thickBot="1">
      <c r="A45" s="539"/>
      <c r="B45" s="74" t="s">
        <v>99</v>
      </c>
      <c r="C45" s="410"/>
      <c r="D45" s="477"/>
      <c r="E45" s="452" t="str">
        <f t="shared" si="2"/>
        <v/>
      </c>
      <c r="F45" s="455"/>
      <c r="G45" s="509"/>
      <c r="H45" s="424" t="str">
        <f t="shared" si="3"/>
        <v/>
      </c>
      <c r="I45" s="414"/>
      <c r="J45" s="418"/>
      <c r="K45" s="365" t="str">
        <f t="shared" si="0"/>
        <v/>
      </c>
      <c r="L45" s="366"/>
      <c r="M45" s="258"/>
      <c r="N45" s="259" t="str">
        <f t="shared" si="4"/>
        <v/>
      </c>
      <c r="O45" s="261"/>
      <c r="P45" s="258"/>
      <c r="Q45" s="259" t="str">
        <f t="shared" si="5"/>
        <v/>
      </c>
      <c r="R45" s="261"/>
      <c r="S45" s="261"/>
      <c r="T45" s="259" t="str">
        <f t="shared" si="1"/>
        <v/>
      </c>
      <c r="U45" s="260"/>
    </row>
    <row r="46" spans="1:24" s="68" customFormat="1" ht="18" customHeight="1">
      <c r="A46" s="545"/>
      <c r="B46" s="549" t="s">
        <v>102</v>
      </c>
      <c r="C46" s="579"/>
      <c r="D46" s="468"/>
      <c r="E46" s="411" t="str">
        <f t="shared" si="2"/>
        <v/>
      </c>
      <c r="F46" s="456"/>
      <c r="G46" s="507"/>
      <c r="H46" s="411" t="str">
        <f t="shared" si="3"/>
        <v/>
      </c>
      <c r="I46" s="259" t="str">
        <f>IF(SUM(I36:I45)=0,"",(SUM(I36:I45)))</f>
        <v/>
      </c>
      <c r="J46" s="359"/>
      <c r="K46" s="359" t="str">
        <f t="shared" si="0"/>
        <v/>
      </c>
      <c r="L46" s="360" t="str">
        <f>IF(SUM(L36:L45)=0,"",(SUM(L36:L45)))</f>
        <v/>
      </c>
      <c r="M46" s="248"/>
      <c r="N46" s="246" t="str">
        <f t="shared" si="4"/>
        <v/>
      </c>
      <c r="O46" s="246" t="str">
        <f>IF(SUM(O36:O45)=0,"",(SUM(O36:O45)))</f>
        <v/>
      </c>
      <c r="P46" s="248"/>
      <c r="Q46" s="246" t="str">
        <f t="shared" si="5"/>
        <v/>
      </c>
      <c r="R46" s="246" t="str">
        <f>IF(SUM(R36:R45)=0,"",(SUM(R36:R45)))</f>
        <v/>
      </c>
      <c r="S46" s="249"/>
      <c r="T46" s="246" t="str">
        <f t="shared" si="1"/>
        <v/>
      </c>
      <c r="U46" s="247" t="str">
        <f>IF(SUM(U36:U45)=0,"",(SUM(U36:U45)))</f>
        <v/>
      </c>
    </row>
    <row r="47" spans="1:24" s="68" customFormat="1" ht="18" customHeight="1" thickBot="1">
      <c r="A47" s="524" t="s">
        <v>103</v>
      </c>
      <c r="B47" s="529"/>
      <c r="C47" s="580"/>
      <c r="D47" s="472">
        <v>19.87</v>
      </c>
      <c r="E47" s="423">
        <f t="shared" si="2"/>
        <v>181177.65475591342</v>
      </c>
      <c r="F47" s="457">
        <f>IF(F35="","",IF(F46="",F35,F35+F46))</f>
        <v>3600000</v>
      </c>
      <c r="G47" s="512">
        <v>19.87</v>
      </c>
      <c r="H47" s="423">
        <f t="shared" si="3"/>
        <v>181177.65475591342</v>
      </c>
      <c r="I47" s="267">
        <f>IF(I35="","",IF(I46="",I35,I35+I46))</f>
        <v>3600000</v>
      </c>
      <c r="J47" s="370"/>
      <c r="K47" s="370" t="str">
        <f t="shared" si="0"/>
        <v/>
      </c>
      <c r="L47" s="371" t="str">
        <f>IF(L35="","",IF(L46="",L35,L35+L46))</f>
        <v/>
      </c>
      <c r="M47" s="266"/>
      <c r="N47" s="267" t="str">
        <f t="shared" si="4"/>
        <v/>
      </c>
      <c r="O47" s="267" t="str">
        <f>IF(O35="","",IF(O46="",O35,O35+O46))</f>
        <v/>
      </c>
      <c r="P47" s="266"/>
      <c r="Q47" s="267" t="str">
        <f t="shared" si="5"/>
        <v/>
      </c>
      <c r="R47" s="267" t="str">
        <f>IF(R35="","",IF(R46="",R35,R35+R46))</f>
        <v/>
      </c>
      <c r="S47" s="269"/>
      <c r="T47" s="267" t="str">
        <f t="shared" si="1"/>
        <v/>
      </c>
      <c r="U47" s="268" t="str">
        <f>IF(U35="","",IF(U46="",U35,U35+U46))</f>
        <v/>
      </c>
    </row>
    <row r="48" spans="1:24" s="68" customFormat="1" ht="18" customHeight="1">
      <c r="A48" s="538" t="s">
        <v>104</v>
      </c>
      <c r="B48" s="556" t="s">
        <v>105</v>
      </c>
      <c r="C48" s="557"/>
      <c r="D48" s="559" t="s">
        <v>106</v>
      </c>
      <c r="E48" s="561" t="s">
        <v>106</v>
      </c>
      <c r="F48" s="387"/>
      <c r="G48" s="559"/>
      <c r="H48" s="561"/>
      <c r="I48" s="391"/>
      <c r="J48" s="576"/>
      <c r="K48" s="576" t="s">
        <v>106</v>
      </c>
      <c r="L48" s="372"/>
      <c r="M48" s="573"/>
      <c r="N48" s="566"/>
      <c r="O48" s="271"/>
      <c r="P48" s="573"/>
      <c r="Q48" s="566"/>
      <c r="R48" s="271"/>
      <c r="S48" s="566"/>
      <c r="T48" s="566" t="s">
        <v>106</v>
      </c>
      <c r="U48" s="270" t="s">
        <v>106</v>
      </c>
    </row>
    <row r="49" spans="1:21" s="68" customFormat="1" ht="18" customHeight="1">
      <c r="A49" s="539"/>
      <c r="B49" s="551" t="s">
        <v>107</v>
      </c>
      <c r="C49" s="552"/>
      <c r="D49" s="559"/>
      <c r="E49" s="562"/>
      <c r="F49" s="388"/>
      <c r="G49" s="559"/>
      <c r="H49" s="562"/>
      <c r="I49" s="392"/>
      <c r="J49" s="577"/>
      <c r="K49" s="577"/>
      <c r="L49" s="364" t="s">
        <v>106</v>
      </c>
      <c r="M49" s="574"/>
      <c r="N49" s="567"/>
      <c r="O49" s="257"/>
      <c r="P49" s="574"/>
      <c r="Q49" s="567"/>
      <c r="R49" s="257"/>
      <c r="S49" s="567"/>
      <c r="T49" s="567"/>
      <c r="U49" s="256" t="s">
        <v>106</v>
      </c>
    </row>
    <row r="50" spans="1:21" s="68" customFormat="1" ht="18" customHeight="1">
      <c r="A50" s="539"/>
      <c r="B50" s="551" t="s">
        <v>108</v>
      </c>
      <c r="C50" s="552"/>
      <c r="D50" s="559"/>
      <c r="E50" s="562"/>
      <c r="F50" s="388" t="s">
        <v>106</v>
      </c>
      <c r="G50" s="559"/>
      <c r="H50" s="562"/>
      <c r="I50" s="392"/>
      <c r="J50" s="577"/>
      <c r="K50" s="577"/>
      <c r="L50" s="364" t="s">
        <v>106</v>
      </c>
      <c r="M50" s="574"/>
      <c r="N50" s="567"/>
      <c r="O50" s="257"/>
      <c r="P50" s="574"/>
      <c r="Q50" s="567"/>
      <c r="R50" s="257"/>
      <c r="S50" s="567"/>
      <c r="T50" s="567"/>
      <c r="U50" s="256" t="s">
        <v>106</v>
      </c>
    </row>
    <row r="51" spans="1:21" s="68" customFormat="1" ht="18" customHeight="1">
      <c r="A51" s="539"/>
      <c r="B51" s="551" t="s">
        <v>109</v>
      </c>
      <c r="C51" s="552"/>
      <c r="D51" s="559"/>
      <c r="E51" s="562"/>
      <c r="F51" s="388" t="s">
        <v>110</v>
      </c>
      <c r="G51" s="559"/>
      <c r="H51" s="562"/>
      <c r="I51" s="392"/>
      <c r="J51" s="577"/>
      <c r="K51" s="577"/>
      <c r="L51" s="364" t="s">
        <v>106</v>
      </c>
      <c r="M51" s="574"/>
      <c r="N51" s="567"/>
      <c r="O51" s="257"/>
      <c r="P51" s="574"/>
      <c r="Q51" s="567"/>
      <c r="R51" s="257"/>
      <c r="S51" s="567"/>
      <c r="T51" s="567"/>
      <c r="U51" s="256" t="s">
        <v>106</v>
      </c>
    </row>
    <row r="52" spans="1:21" s="68" customFormat="1" ht="18" customHeight="1">
      <c r="A52" s="539"/>
      <c r="B52" s="551" t="s">
        <v>111</v>
      </c>
      <c r="C52" s="552"/>
      <c r="D52" s="559"/>
      <c r="E52" s="562"/>
      <c r="F52" s="389"/>
      <c r="G52" s="559"/>
      <c r="H52" s="562"/>
      <c r="I52" s="392"/>
      <c r="J52" s="577"/>
      <c r="K52" s="577"/>
      <c r="L52" s="364" t="s">
        <v>106</v>
      </c>
      <c r="M52" s="574"/>
      <c r="N52" s="567"/>
      <c r="O52" s="257"/>
      <c r="P52" s="574"/>
      <c r="Q52" s="567"/>
      <c r="R52" s="257"/>
      <c r="S52" s="567"/>
      <c r="T52" s="567"/>
      <c r="U52" s="256" t="s">
        <v>106</v>
      </c>
    </row>
    <row r="53" spans="1:21" s="68" customFormat="1" ht="18" customHeight="1">
      <c r="A53" s="539"/>
      <c r="B53" s="551" t="s">
        <v>112</v>
      </c>
      <c r="C53" s="552"/>
      <c r="D53" s="559"/>
      <c r="E53" s="562"/>
      <c r="F53" s="389"/>
      <c r="G53" s="559"/>
      <c r="H53" s="562"/>
      <c r="I53" s="392"/>
      <c r="J53" s="577"/>
      <c r="K53" s="577"/>
      <c r="L53" s="364" t="s">
        <v>106</v>
      </c>
      <c r="M53" s="574"/>
      <c r="N53" s="567"/>
      <c r="O53" s="257"/>
      <c r="P53" s="574"/>
      <c r="Q53" s="567"/>
      <c r="R53" s="257"/>
      <c r="S53" s="567"/>
      <c r="T53" s="567"/>
      <c r="U53" s="256" t="s">
        <v>106</v>
      </c>
    </row>
    <row r="54" spans="1:21" s="68" customFormat="1" ht="18" customHeight="1">
      <c r="A54" s="539"/>
      <c r="B54" s="551" t="s">
        <v>113</v>
      </c>
      <c r="C54" s="552"/>
      <c r="D54" s="560"/>
      <c r="E54" s="563"/>
      <c r="F54" s="390"/>
      <c r="G54" s="560"/>
      <c r="H54" s="563"/>
      <c r="I54" s="393"/>
      <c r="J54" s="578"/>
      <c r="K54" s="578"/>
      <c r="L54" s="364"/>
      <c r="M54" s="575"/>
      <c r="N54" s="568"/>
      <c r="O54" s="261"/>
      <c r="P54" s="575"/>
      <c r="Q54" s="568"/>
      <c r="R54" s="261"/>
      <c r="S54" s="568"/>
      <c r="T54" s="568"/>
      <c r="U54" s="256" t="s">
        <v>106</v>
      </c>
    </row>
    <row r="55" spans="1:21" s="68" customFormat="1" ht="18" customHeight="1" thickBot="1">
      <c r="A55" s="581"/>
      <c r="B55" s="564" t="s">
        <v>114</v>
      </c>
      <c r="C55" s="565"/>
      <c r="D55" s="383" t="s">
        <v>115</v>
      </c>
      <c r="E55" s="384" t="s">
        <v>115</v>
      </c>
      <c r="F55" s="385" t="str">
        <f>IF(SUM(F48:F54)=0,"",SUM(F48:F54))</f>
        <v/>
      </c>
      <c r="G55" s="383" t="s">
        <v>116</v>
      </c>
      <c r="H55" s="384" t="s">
        <v>116</v>
      </c>
      <c r="I55" s="386" t="str">
        <f>IF(SUM(I48:I54)=0,"",SUM(I48:I54))</f>
        <v/>
      </c>
      <c r="J55" s="373" t="s">
        <v>116</v>
      </c>
      <c r="K55" s="373" t="s">
        <v>116</v>
      </c>
      <c r="L55" s="371" t="str">
        <f>IF(SUM(L48:L54)=0,"",SUM(L48:L54))</f>
        <v/>
      </c>
      <c r="M55" s="272" t="s">
        <v>116</v>
      </c>
      <c r="N55" s="273" t="s">
        <v>116</v>
      </c>
      <c r="O55" s="267" t="str">
        <f>IF(SUM(O48:O54)=0,"",SUM(O48:O54))</f>
        <v/>
      </c>
      <c r="P55" s="272" t="s">
        <v>116</v>
      </c>
      <c r="Q55" s="273" t="s">
        <v>116</v>
      </c>
      <c r="R55" s="267" t="str">
        <f>IF(SUM(R48:R54)=0,"",SUM(R48:R54))</f>
        <v/>
      </c>
      <c r="S55" s="273" t="s">
        <v>116</v>
      </c>
      <c r="T55" s="273" t="s">
        <v>116</v>
      </c>
      <c r="U55" s="268" t="str">
        <f>IF(SUM(U48:U54)=0,"",SUM(U48:U54))</f>
        <v/>
      </c>
    </row>
    <row r="56" spans="1:21">
      <c r="F56" s="201" t="str">
        <f>IF(F47=F55,"","↑【確認】「事業財源」の合計と「合計（総事業費）」が不一致")</f>
        <v>↑【確認】「事業財源」の合計と「合計（総事業費）」が不一致</v>
      </c>
    </row>
    <row r="57" spans="1:21">
      <c r="F57" s="201"/>
    </row>
    <row r="58" spans="1:21">
      <c r="A58" s="75" t="s">
        <v>117</v>
      </c>
    </row>
    <row r="59" spans="1:21">
      <c r="A59" s="75"/>
    </row>
    <row r="60" spans="1:21">
      <c r="A60" s="76" t="s">
        <v>118</v>
      </c>
      <c r="B60" s="202" t="s">
        <v>119</v>
      </c>
      <c r="C60" s="202"/>
      <c r="D60" s="202"/>
      <c r="E60" s="202"/>
      <c r="F60" s="202"/>
      <c r="G60" s="202"/>
      <c r="H60" s="202"/>
      <c r="I60" s="202"/>
      <c r="J60" s="202"/>
      <c r="K60" s="202"/>
      <c r="L60" s="202"/>
    </row>
    <row r="61" spans="1:21">
      <c r="A61" s="76"/>
      <c r="B61" s="202" t="s">
        <v>120</v>
      </c>
      <c r="C61" s="202"/>
      <c r="D61" s="202"/>
      <c r="E61" s="202"/>
      <c r="F61" s="202"/>
      <c r="G61" s="202"/>
      <c r="H61" s="202"/>
      <c r="I61" s="202"/>
      <c r="J61" s="202"/>
      <c r="K61" s="202"/>
      <c r="L61" s="202"/>
    </row>
    <row r="62" spans="1:21">
      <c r="A62" s="76" t="s">
        <v>121</v>
      </c>
      <c r="B62" s="202" t="s">
        <v>122</v>
      </c>
      <c r="C62" s="202"/>
      <c r="D62" s="202"/>
      <c r="E62" s="202"/>
      <c r="F62" s="202"/>
      <c r="G62" s="202"/>
      <c r="H62" s="202"/>
      <c r="I62" s="202"/>
      <c r="J62" s="202"/>
      <c r="K62" s="202"/>
      <c r="L62" s="202"/>
    </row>
    <row r="63" spans="1:21">
      <c r="A63" s="76"/>
      <c r="B63" s="202" t="s">
        <v>123</v>
      </c>
      <c r="C63" s="202"/>
      <c r="D63" s="202"/>
      <c r="E63" s="202"/>
      <c r="F63" s="202"/>
      <c r="G63" s="202"/>
      <c r="H63" s="202"/>
      <c r="I63" s="202"/>
      <c r="J63" s="202"/>
      <c r="K63" s="202"/>
      <c r="L63" s="202"/>
    </row>
    <row r="64" spans="1:21">
      <c r="A64" s="76" t="s">
        <v>124</v>
      </c>
      <c r="B64" s="202" t="s">
        <v>125</v>
      </c>
      <c r="C64" s="202"/>
      <c r="D64" s="202"/>
      <c r="E64" s="202"/>
      <c r="F64" s="202"/>
      <c r="G64" s="202"/>
      <c r="H64" s="202"/>
      <c r="I64" s="202"/>
      <c r="J64" s="202"/>
      <c r="K64" s="202"/>
      <c r="L64" s="202"/>
    </row>
    <row r="65" spans="1:12">
      <c r="A65" s="76" t="s">
        <v>126</v>
      </c>
      <c r="B65" s="202" t="s">
        <v>127</v>
      </c>
      <c r="C65" s="202"/>
      <c r="D65" s="202"/>
      <c r="E65" s="202"/>
      <c r="F65" s="202"/>
      <c r="G65" s="202"/>
      <c r="H65" s="202"/>
      <c r="I65" s="202"/>
      <c r="J65" s="202"/>
      <c r="K65" s="202"/>
      <c r="L65" s="202"/>
    </row>
    <row r="66" spans="1:12">
      <c r="A66" s="76"/>
      <c r="B66" s="202" t="s">
        <v>128</v>
      </c>
      <c r="C66" s="202"/>
      <c r="D66" s="202"/>
      <c r="E66" s="202"/>
      <c r="F66" s="202"/>
      <c r="G66" s="202"/>
      <c r="H66" s="202"/>
      <c r="I66" s="202"/>
      <c r="J66" s="202"/>
      <c r="K66" s="202"/>
      <c r="L66" s="202"/>
    </row>
    <row r="67" spans="1:12">
      <c r="A67" s="76"/>
      <c r="B67" s="202" t="s">
        <v>129</v>
      </c>
      <c r="C67" s="202"/>
      <c r="D67" s="202"/>
      <c r="E67" s="202"/>
      <c r="F67" s="202"/>
      <c r="G67" s="202"/>
      <c r="H67" s="202"/>
      <c r="I67" s="202"/>
      <c r="J67" s="202"/>
      <c r="K67" s="202"/>
      <c r="L67" s="202"/>
    </row>
    <row r="68" spans="1:12">
      <c r="A68" s="76"/>
      <c r="B68" s="202"/>
      <c r="C68" s="202"/>
      <c r="D68" s="202"/>
      <c r="E68" s="202"/>
      <c r="F68" s="202"/>
      <c r="G68" s="202"/>
      <c r="H68" s="202"/>
      <c r="I68" s="202"/>
      <c r="J68" s="202"/>
      <c r="K68" s="202"/>
      <c r="L68" s="202"/>
    </row>
    <row r="69" spans="1:12">
      <c r="A69" s="76" t="s">
        <v>130</v>
      </c>
      <c r="B69" s="202" t="s">
        <v>131</v>
      </c>
      <c r="C69" s="202"/>
      <c r="D69" s="202"/>
      <c r="E69" s="202"/>
      <c r="F69" s="202"/>
      <c r="G69" s="202"/>
      <c r="H69" s="202"/>
      <c r="I69" s="202"/>
      <c r="J69" s="202"/>
      <c r="K69" s="202"/>
      <c r="L69" s="202"/>
    </row>
    <row r="70" spans="1:12">
      <c r="A70" s="76"/>
      <c r="B70" s="202"/>
      <c r="C70" s="202"/>
      <c r="D70" s="202"/>
      <c r="E70" s="202"/>
      <c r="F70" s="202"/>
      <c r="G70" s="202"/>
      <c r="H70" s="202"/>
      <c r="I70" s="202"/>
      <c r="J70" s="202"/>
      <c r="K70" s="202"/>
      <c r="L70" s="202"/>
    </row>
    <row r="71" spans="1:12">
      <c r="A71" s="76" t="s">
        <v>132</v>
      </c>
      <c r="B71" s="202" t="s">
        <v>133</v>
      </c>
      <c r="C71" s="202"/>
      <c r="D71" s="202"/>
      <c r="E71" s="202"/>
      <c r="F71" s="202"/>
      <c r="G71" s="202"/>
      <c r="H71" s="202"/>
      <c r="I71" s="202"/>
      <c r="J71" s="202"/>
      <c r="K71" s="202"/>
      <c r="L71" s="202"/>
    </row>
    <row r="72" spans="1:12">
      <c r="A72" s="76" t="s">
        <v>134</v>
      </c>
      <c r="B72" s="202" t="s">
        <v>135</v>
      </c>
      <c r="C72" s="202"/>
      <c r="D72" s="202"/>
      <c r="E72" s="202"/>
      <c r="F72" s="202"/>
      <c r="G72" s="202"/>
      <c r="H72" s="202"/>
      <c r="I72" s="202"/>
      <c r="J72" s="202"/>
      <c r="K72" s="202"/>
      <c r="L72" s="202"/>
    </row>
    <row r="73" spans="1:12">
      <c r="A73" s="76" t="s">
        <v>134</v>
      </c>
      <c r="B73" s="202" t="s">
        <v>136</v>
      </c>
      <c r="C73" s="202"/>
      <c r="D73" s="202"/>
      <c r="E73" s="202"/>
      <c r="F73" s="202"/>
      <c r="G73" s="202"/>
      <c r="H73" s="202"/>
      <c r="I73" s="202"/>
      <c r="J73" s="202"/>
      <c r="K73" s="202"/>
      <c r="L73" s="202"/>
    </row>
    <row r="74" spans="1:12">
      <c r="A74" s="76" t="s">
        <v>137</v>
      </c>
      <c r="B74" s="203" t="s">
        <v>138</v>
      </c>
      <c r="C74" s="203"/>
      <c r="D74" s="202"/>
      <c r="E74" s="202"/>
      <c r="F74" s="202"/>
      <c r="G74" s="202"/>
      <c r="H74" s="202"/>
      <c r="I74" s="202"/>
      <c r="J74" s="202"/>
      <c r="K74" s="202"/>
      <c r="L74" s="202"/>
    </row>
    <row r="75" spans="1:12">
      <c r="A75" s="76" t="s">
        <v>139</v>
      </c>
      <c r="B75" s="203" t="s">
        <v>140</v>
      </c>
      <c r="C75" s="203"/>
      <c r="D75" s="202"/>
      <c r="E75" s="202"/>
      <c r="F75" s="202"/>
      <c r="G75" s="202"/>
      <c r="H75" s="202"/>
      <c r="I75" s="202"/>
      <c r="J75" s="202"/>
      <c r="K75" s="202"/>
      <c r="L75" s="202"/>
    </row>
    <row r="76" spans="1:12">
      <c r="A76" s="76" t="s">
        <v>134</v>
      </c>
      <c r="B76" s="203" t="s">
        <v>141</v>
      </c>
      <c r="C76" s="203"/>
      <c r="D76" s="202"/>
      <c r="E76" s="202"/>
      <c r="F76" s="202"/>
      <c r="G76" s="202"/>
      <c r="H76" s="202"/>
      <c r="I76" s="202"/>
      <c r="J76" s="202"/>
      <c r="K76" s="202"/>
      <c r="L76" s="202"/>
    </row>
    <row r="77" spans="1:12">
      <c r="A77" s="76" t="s">
        <v>134</v>
      </c>
      <c r="B77" s="203" t="s">
        <v>142</v>
      </c>
      <c r="C77" s="203"/>
      <c r="D77" s="202"/>
      <c r="E77" s="202"/>
      <c r="F77" s="202"/>
      <c r="G77" s="202"/>
      <c r="H77" s="202"/>
      <c r="I77" s="202"/>
      <c r="J77" s="202"/>
      <c r="K77" s="202"/>
      <c r="L77" s="202"/>
    </row>
    <row r="78" spans="1:12">
      <c r="A78" s="76" t="s">
        <v>143</v>
      </c>
      <c r="B78" s="202" t="s">
        <v>144</v>
      </c>
      <c r="C78" s="202"/>
      <c r="D78" s="202"/>
      <c r="E78" s="202"/>
      <c r="F78" s="202"/>
      <c r="G78" s="202"/>
      <c r="H78" s="202"/>
      <c r="I78" s="202"/>
      <c r="J78" s="202"/>
      <c r="K78" s="202"/>
      <c r="L78" s="202"/>
    </row>
    <row r="79" spans="1:12">
      <c r="A79" s="76" t="s">
        <v>145</v>
      </c>
      <c r="B79" s="202" t="s">
        <v>146</v>
      </c>
      <c r="C79" s="202"/>
      <c r="D79" s="202"/>
      <c r="E79" s="202"/>
      <c r="F79" s="202"/>
      <c r="G79" s="202"/>
      <c r="H79" s="202"/>
      <c r="I79" s="202"/>
      <c r="J79" s="202"/>
      <c r="K79" s="202"/>
      <c r="L79" s="202"/>
    </row>
    <row r="80" spans="1:12">
      <c r="A80" s="77"/>
      <c r="B80" s="202" t="s">
        <v>147</v>
      </c>
      <c r="C80" s="202"/>
      <c r="D80" s="202"/>
      <c r="E80" s="202"/>
      <c r="F80" s="202"/>
      <c r="G80" s="202"/>
      <c r="H80" s="202"/>
      <c r="I80" s="202"/>
      <c r="J80" s="202"/>
      <c r="K80" s="202"/>
      <c r="L80" s="202"/>
    </row>
    <row r="81" spans="1:1">
      <c r="A81" s="77"/>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K5"/>
    <mergeCell ref="A7:A9"/>
    <mergeCell ref="B7:C9"/>
    <mergeCell ref="D7:F7"/>
    <mergeCell ref="G7:L7"/>
  </mergeCells>
  <phoneticPr fontId="5"/>
  <dataValidations count="3">
    <dataValidation type="list" allowBlank="1" showInputMessage="1" showErrorMessage="1" sqref="C13" xr:uid="{180B0B5D-E1B5-4C4F-AAA4-5D48073149AC}">
      <formula1>"　（新築）,（移転新築）,　（増築）,　（改築）"</formula1>
    </dataValidation>
    <dataValidation type="list" showInputMessage="1" showErrorMessage="1" sqref="C12" xr:uid="{F023AFD0-7C65-4062-A2EA-619E075E8954}">
      <formula1>" &lt;建築工事&gt;, &lt;改修工事&gt;"</formula1>
    </dataValidation>
    <dataValidation showInputMessage="1" showErrorMessage="1" sqref="C19" xr:uid="{63378C0F-B8B0-4363-BC55-AB7BD99E6913}"/>
  </dataValidations>
  <pageMargins left="0.70866141732283472" right="0.70866141732283472" top="0.74803149606299213" bottom="0.74803149606299213" header="0.31496062992125984" footer="0.31496062992125984"/>
  <pageSetup paperSize="9" scale="78" orientation="portrait"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7749E2C-4120-40D7-9267-BE895CABD385}">
          <x14:formula1>
            <xm:f>'管理用（このシートは削除しないでください）'!$B$17:$B$18</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0"/>
  <sheetViews>
    <sheetView view="pageBreakPreview" zoomScale="90" zoomScaleNormal="100" zoomScaleSheetLayoutView="90" workbookViewId="0">
      <selection activeCell="C31" sqref="C31"/>
    </sheetView>
  </sheetViews>
  <sheetFormatPr defaultColWidth="9" defaultRowHeight="12"/>
  <cols>
    <col min="1" max="1" width="11.26953125" style="151" customWidth="1"/>
    <col min="2" max="18" width="10" style="151" customWidth="1"/>
    <col min="19" max="16384" width="9" style="151"/>
  </cols>
  <sheetData>
    <row r="1" spans="1:11">
      <c r="A1" s="151" t="s">
        <v>148</v>
      </c>
    </row>
    <row r="2" spans="1:11" ht="18" customHeight="1">
      <c r="A2" s="617" t="s">
        <v>149</v>
      </c>
      <c r="B2" s="617"/>
      <c r="C2" s="617"/>
      <c r="D2" s="617"/>
      <c r="E2" s="617"/>
      <c r="F2" s="617"/>
      <c r="G2" s="617"/>
      <c r="H2" s="617"/>
      <c r="I2" s="617"/>
      <c r="J2" s="617"/>
      <c r="K2" s="617"/>
    </row>
    <row r="5" spans="1:11" ht="18.75" customHeight="1">
      <c r="A5" s="152" t="s">
        <v>150</v>
      </c>
      <c r="B5" s="622" t="s">
        <v>151</v>
      </c>
      <c r="C5" s="623"/>
      <c r="D5" s="623"/>
      <c r="E5" s="623"/>
      <c r="F5" s="623"/>
      <c r="G5" s="624"/>
    </row>
    <row r="6" spans="1:11" ht="12" customHeight="1">
      <c r="A6" s="155"/>
      <c r="B6" s="156"/>
      <c r="C6" s="156"/>
      <c r="D6" s="156"/>
      <c r="E6" s="156"/>
      <c r="F6" s="156"/>
    </row>
    <row r="8" spans="1:11">
      <c r="A8" s="597" t="s">
        <v>152</v>
      </c>
      <c r="B8" s="597"/>
      <c r="C8" s="597"/>
      <c r="D8" s="597" t="s">
        <v>153</v>
      </c>
      <c r="E8" s="597"/>
      <c r="F8" s="597"/>
      <c r="G8" s="597" t="s">
        <v>154</v>
      </c>
      <c r="H8" s="597"/>
      <c r="I8" s="597"/>
      <c r="J8" s="597"/>
      <c r="K8" s="597"/>
    </row>
    <row r="9" spans="1:11" ht="18.75" customHeight="1">
      <c r="A9" s="618"/>
      <c r="B9" s="618"/>
      <c r="C9" s="618"/>
      <c r="D9" s="618" t="s">
        <v>477</v>
      </c>
      <c r="E9" s="618"/>
      <c r="F9" s="618"/>
      <c r="G9" s="618"/>
      <c r="H9" s="618"/>
      <c r="I9" s="618"/>
      <c r="J9" s="618"/>
      <c r="K9" s="618"/>
    </row>
    <row r="10" spans="1:11" ht="12" customHeight="1">
      <c r="A10" s="154"/>
      <c r="B10" s="154"/>
      <c r="C10" s="154"/>
      <c r="D10" s="154"/>
      <c r="E10" s="154"/>
      <c r="F10" s="154"/>
      <c r="G10" s="154"/>
      <c r="H10" s="154"/>
      <c r="I10" s="154"/>
      <c r="J10" s="154"/>
      <c r="K10" s="154"/>
    </row>
    <row r="11" spans="1:11" ht="12" customHeight="1">
      <c r="A11" s="154"/>
      <c r="B11" s="154"/>
      <c r="C11" s="154"/>
      <c r="D11" s="154"/>
      <c r="E11" s="154"/>
      <c r="F11" s="154"/>
      <c r="G11" s="154"/>
      <c r="H11" s="154"/>
      <c r="I11" s="154"/>
      <c r="J11" s="154"/>
      <c r="K11" s="154"/>
    </row>
    <row r="12" spans="1:11">
      <c r="A12" s="151" t="s">
        <v>155</v>
      </c>
    </row>
    <row r="13" spans="1:11" ht="3.75" customHeight="1"/>
    <row r="14" spans="1:11">
      <c r="A14" s="619" t="s">
        <v>156</v>
      </c>
      <c r="B14" s="621" t="s">
        <v>157</v>
      </c>
      <c r="C14" s="621"/>
      <c r="D14" s="621"/>
      <c r="E14" s="621"/>
      <c r="F14" s="621"/>
      <c r="G14" s="621" t="s">
        <v>158</v>
      </c>
      <c r="H14" s="621"/>
      <c r="I14" s="621"/>
      <c r="J14" s="621"/>
      <c r="K14" s="621"/>
    </row>
    <row r="15" spans="1:11" ht="18.75" customHeight="1">
      <c r="A15" s="620"/>
      <c r="B15" s="174" t="s">
        <v>159</v>
      </c>
      <c r="C15" s="183" t="s">
        <v>160</v>
      </c>
      <c r="D15" s="175" t="s">
        <v>161</v>
      </c>
      <c r="E15" s="175" t="s">
        <v>162</v>
      </c>
      <c r="F15" s="184" t="s">
        <v>160</v>
      </c>
      <c r="G15" s="174" t="s">
        <v>159</v>
      </c>
      <c r="H15" s="183" t="s">
        <v>160</v>
      </c>
      <c r="I15" s="175" t="s">
        <v>161</v>
      </c>
      <c r="J15" s="175" t="s">
        <v>162</v>
      </c>
      <c r="K15" s="184" t="s">
        <v>160</v>
      </c>
    </row>
    <row r="16" spans="1:11" ht="18.75" customHeight="1">
      <c r="A16" s="152" t="s">
        <v>163</v>
      </c>
      <c r="B16" s="613"/>
      <c r="C16" s="613"/>
      <c r="D16" s="613"/>
      <c r="E16" s="613"/>
      <c r="F16" s="613"/>
      <c r="G16" s="614"/>
      <c r="H16" s="615"/>
      <c r="I16" s="615"/>
      <c r="J16" s="615"/>
      <c r="K16" s="616"/>
    </row>
    <row r="17" spans="1:11" ht="18.75" customHeight="1">
      <c r="A17" s="182" t="s">
        <v>164</v>
      </c>
      <c r="B17" s="178" t="s">
        <v>165</v>
      </c>
      <c r="C17" s="192"/>
      <c r="D17" s="179" t="s">
        <v>166</v>
      </c>
      <c r="E17" s="193"/>
      <c r="F17" s="181" t="s">
        <v>167</v>
      </c>
      <c r="G17" s="193"/>
      <c r="H17" s="180" t="s">
        <v>168</v>
      </c>
      <c r="I17" s="193"/>
      <c r="J17" s="180" t="s">
        <v>169</v>
      </c>
      <c r="K17" s="280">
        <f>C17+E17+G17+I17</f>
        <v>0</v>
      </c>
    </row>
    <row r="18" spans="1:11">
      <c r="A18" s="625" t="s">
        <v>170</v>
      </c>
      <c r="B18" s="621" t="s">
        <v>171</v>
      </c>
      <c r="C18" s="621"/>
      <c r="D18" s="621"/>
      <c r="E18" s="621"/>
      <c r="F18" s="621"/>
      <c r="G18" s="621" t="s">
        <v>172</v>
      </c>
      <c r="H18" s="621"/>
      <c r="I18" s="621"/>
      <c r="J18" s="621"/>
      <c r="K18" s="621"/>
    </row>
    <row r="19" spans="1:11" ht="18.75" customHeight="1">
      <c r="A19" s="620"/>
      <c r="B19" s="613"/>
      <c r="C19" s="613"/>
      <c r="D19" s="613"/>
      <c r="E19" s="613"/>
      <c r="F19" s="613"/>
      <c r="G19" s="613"/>
      <c r="H19" s="613"/>
      <c r="I19" s="613"/>
      <c r="J19" s="613"/>
      <c r="K19" s="613"/>
    </row>
    <row r="20" spans="1:11" ht="12" customHeight="1">
      <c r="A20" s="627" t="s">
        <v>173</v>
      </c>
      <c r="B20" s="152" t="s">
        <v>174</v>
      </c>
      <c r="C20" s="597" t="s">
        <v>175</v>
      </c>
      <c r="D20" s="597"/>
      <c r="E20" s="597"/>
      <c r="F20" s="597"/>
      <c r="G20" s="597"/>
      <c r="H20" s="597"/>
      <c r="I20" s="597"/>
      <c r="J20" s="597"/>
      <c r="K20" s="597"/>
    </row>
    <row r="21" spans="1:11">
      <c r="A21" s="627"/>
      <c r="B21" s="613"/>
      <c r="C21" s="152" t="s">
        <v>176</v>
      </c>
      <c r="D21" s="152" t="s">
        <v>177</v>
      </c>
      <c r="E21" s="152" t="s">
        <v>178</v>
      </c>
      <c r="F21" s="614" t="s">
        <v>172</v>
      </c>
      <c r="G21" s="616"/>
      <c r="H21" s="621" t="s">
        <v>179</v>
      </c>
      <c r="I21" s="621"/>
      <c r="J21" s="621"/>
      <c r="K21" s="621"/>
    </row>
    <row r="22" spans="1:11" ht="18.75" customHeight="1">
      <c r="A22" s="627"/>
      <c r="B22" s="613"/>
      <c r="C22" s="185"/>
      <c r="D22" s="186"/>
      <c r="E22" s="187"/>
      <c r="F22" s="626"/>
      <c r="G22" s="626"/>
      <c r="H22" s="153" t="s">
        <v>180</v>
      </c>
      <c r="I22" s="188"/>
      <c r="J22" s="153" t="s">
        <v>181</v>
      </c>
      <c r="K22" s="189"/>
    </row>
    <row r="23" spans="1:11" ht="18.75" customHeight="1">
      <c r="A23" s="627"/>
      <c r="B23" s="613"/>
      <c r="C23" s="185"/>
      <c r="D23" s="186"/>
      <c r="E23" s="187"/>
      <c r="F23" s="626"/>
      <c r="G23" s="626"/>
      <c r="H23" s="153" t="s">
        <v>180</v>
      </c>
      <c r="I23" s="188"/>
      <c r="J23" s="153" t="s">
        <v>181</v>
      </c>
      <c r="K23" s="189"/>
    </row>
    <row r="26" spans="1:11">
      <c r="A26" s="151" t="s">
        <v>182</v>
      </c>
    </row>
    <row r="27" spans="1:11" ht="3.75" customHeight="1"/>
    <row r="28" spans="1:11" ht="19.5" customHeight="1">
      <c r="A28" s="630" t="s">
        <v>75</v>
      </c>
      <c r="B28" s="631"/>
      <c r="C28" s="595" t="s">
        <v>183</v>
      </c>
      <c r="D28" s="160"/>
      <c r="E28" s="595" t="s">
        <v>184</v>
      </c>
      <c r="F28" s="161"/>
      <c r="G28" s="595" t="s">
        <v>185</v>
      </c>
      <c r="H28" s="161"/>
      <c r="I28" s="595" t="s">
        <v>186</v>
      </c>
      <c r="J28" s="161"/>
      <c r="K28" s="582" t="s">
        <v>187</v>
      </c>
    </row>
    <row r="29" spans="1:11" ht="24" customHeight="1">
      <c r="A29" s="632"/>
      <c r="B29" s="633"/>
      <c r="C29" s="596"/>
      <c r="D29" s="305" t="s">
        <v>188</v>
      </c>
      <c r="E29" s="596"/>
      <c r="F29" s="305" t="s">
        <v>188</v>
      </c>
      <c r="G29" s="596"/>
      <c r="H29" s="305" t="s">
        <v>188</v>
      </c>
      <c r="I29" s="596"/>
      <c r="J29" s="305" t="s">
        <v>188</v>
      </c>
      <c r="K29" s="583"/>
    </row>
    <row r="30" spans="1:11" ht="30" customHeight="1">
      <c r="A30" s="600" t="s">
        <v>189</v>
      </c>
      <c r="B30" s="601"/>
      <c r="C30" s="186"/>
      <c r="D30" s="186"/>
      <c r="E30" s="190"/>
      <c r="F30" s="186"/>
      <c r="G30" s="190"/>
      <c r="H30" s="186"/>
      <c r="I30" s="190"/>
      <c r="J30" s="186"/>
      <c r="K30" s="157" t="str">
        <f>IF(SUM(C30+E30+G30+I30)=0,"",SUM(C30+E30+G30+I30))</f>
        <v/>
      </c>
    </row>
    <row r="31" spans="1:11" ht="15" customHeight="1">
      <c r="A31" s="628" t="s">
        <v>190</v>
      </c>
      <c r="B31" s="629"/>
      <c r="C31" s="234"/>
      <c r="D31" s="234"/>
      <c r="E31" s="235"/>
      <c r="F31" s="234"/>
      <c r="G31" s="235"/>
      <c r="H31" s="234"/>
      <c r="I31" s="235"/>
      <c r="J31" s="234"/>
      <c r="K31" s="158" t="str">
        <f t="shared" ref="K31:K32" si="0">IF(SUM(C31+E31+G31+I31)=0,"",SUM(C31+E31+G31+I31))</f>
        <v/>
      </c>
    </row>
    <row r="32" spans="1:11" ht="15" customHeight="1">
      <c r="A32" s="628"/>
      <c r="B32" s="629"/>
      <c r="C32" s="191"/>
      <c r="D32" s="191"/>
      <c r="E32" s="191"/>
      <c r="F32" s="191"/>
      <c r="G32" s="191"/>
      <c r="H32" s="191"/>
      <c r="I32" s="191"/>
      <c r="J32" s="191"/>
      <c r="K32" s="159" t="str">
        <f t="shared" si="0"/>
        <v/>
      </c>
    </row>
    <row r="33" spans="1:11" ht="39" customHeight="1">
      <c r="A33" s="600" t="s">
        <v>191</v>
      </c>
      <c r="B33" s="601"/>
      <c r="C33" s="602"/>
      <c r="D33" s="603"/>
      <c r="E33" s="602"/>
      <c r="F33" s="603"/>
      <c r="G33" s="602"/>
      <c r="H33" s="603"/>
      <c r="I33" s="602"/>
      <c r="J33" s="603"/>
      <c r="K33" s="157" t="str">
        <f>IF(SUM(C33+E33+G33+I33)=0,"",SUM(C33+E33+G33+I33))</f>
        <v/>
      </c>
    </row>
    <row r="34" spans="1:11" ht="12" customHeight="1">
      <c r="A34" s="599" t="s">
        <v>192</v>
      </c>
      <c r="B34" s="599"/>
      <c r="C34" s="599"/>
      <c r="D34" s="599"/>
      <c r="E34" s="599"/>
      <c r="F34" s="599"/>
      <c r="G34" s="599"/>
      <c r="H34" s="599"/>
      <c r="I34" s="599"/>
      <c r="J34" s="599"/>
      <c r="K34" s="599"/>
    </row>
    <row r="36" spans="1:11">
      <c r="A36" s="151" t="s">
        <v>193</v>
      </c>
    </row>
    <row r="37" spans="1:11" ht="3.75" customHeight="1"/>
    <row r="38" spans="1:11" ht="18.75" customHeight="1">
      <c r="A38" s="584"/>
      <c r="B38" s="585"/>
      <c r="C38" s="585"/>
      <c r="D38" s="585"/>
      <c r="E38" s="585"/>
      <c r="F38" s="585"/>
      <c r="G38" s="585"/>
      <c r="H38" s="585"/>
      <c r="I38" s="585"/>
      <c r="J38" s="585"/>
      <c r="K38" s="586"/>
    </row>
    <row r="39" spans="1:11" ht="18.75" customHeight="1">
      <c r="A39" s="587"/>
      <c r="B39" s="588"/>
      <c r="C39" s="588"/>
      <c r="D39" s="588"/>
      <c r="E39" s="588"/>
      <c r="F39" s="588"/>
      <c r="G39" s="588"/>
      <c r="H39" s="588"/>
      <c r="I39" s="588"/>
      <c r="J39" s="588"/>
      <c r="K39" s="589"/>
    </row>
    <row r="40" spans="1:11" ht="18.75" customHeight="1">
      <c r="A40" s="587"/>
      <c r="B40" s="588"/>
      <c r="C40" s="588"/>
      <c r="D40" s="588"/>
      <c r="E40" s="588"/>
      <c r="F40" s="588"/>
      <c r="G40" s="588"/>
      <c r="H40" s="588"/>
      <c r="I40" s="588"/>
      <c r="J40" s="588"/>
      <c r="K40" s="589"/>
    </row>
    <row r="41" spans="1:11" ht="18.75" customHeight="1">
      <c r="A41" s="590"/>
      <c r="B41" s="591"/>
      <c r="C41" s="591"/>
      <c r="D41" s="591"/>
      <c r="E41" s="591"/>
      <c r="F41" s="591"/>
      <c r="G41" s="591"/>
      <c r="H41" s="591"/>
      <c r="I41" s="591"/>
      <c r="J41" s="591"/>
      <c r="K41" s="592"/>
    </row>
    <row r="44" spans="1:11">
      <c r="A44" s="151" t="s">
        <v>194</v>
      </c>
    </row>
    <row r="45" spans="1:11" ht="3.75" customHeight="1"/>
    <row r="46" spans="1:11" ht="18.75" customHeight="1">
      <c r="A46" s="316" t="s">
        <v>195</v>
      </c>
    </row>
    <row r="47" spans="1:11" ht="72" customHeight="1">
      <c r="A47" s="607" t="s">
        <v>196</v>
      </c>
      <c r="B47" s="608"/>
      <c r="C47" s="609"/>
      <c r="D47" s="306"/>
    </row>
    <row r="48" spans="1:11" ht="18.75" customHeight="1">
      <c r="A48" s="610" t="s">
        <v>197</v>
      </c>
      <c r="B48" s="611"/>
      <c r="C48" s="612"/>
      <c r="D48" s="604" t="s">
        <v>198</v>
      </c>
      <c r="E48" s="605"/>
      <c r="F48" s="605"/>
      <c r="G48" s="606"/>
      <c r="H48" s="593"/>
      <c r="I48" s="594"/>
    </row>
    <row r="49" spans="1:5" ht="21" customHeight="1">
      <c r="A49" s="597" t="s">
        <v>199</v>
      </c>
      <c r="B49" s="597"/>
      <c r="C49" s="597"/>
      <c r="D49" s="598" t="s">
        <v>200</v>
      </c>
      <c r="E49" s="598"/>
    </row>
    <row r="50" spans="1:5" ht="11.25" customHeight="1"/>
  </sheetData>
  <mergeCells count="46">
    <mergeCell ref="I28:I29"/>
    <mergeCell ref="A30:B30"/>
    <mergeCell ref="A31:B32"/>
    <mergeCell ref="A28:B29"/>
    <mergeCell ref="C28:C29"/>
    <mergeCell ref="F22:G22"/>
    <mergeCell ref="F23:G23"/>
    <mergeCell ref="A20:A23"/>
    <mergeCell ref="C20:K20"/>
    <mergeCell ref="B21:B23"/>
    <mergeCell ref="F21:G21"/>
    <mergeCell ref="H21:K21"/>
    <mergeCell ref="A18:A19"/>
    <mergeCell ref="B18:F18"/>
    <mergeCell ref="G18:K18"/>
    <mergeCell ref="B19:F19"/>
    <mergeCell ref="G19:K19"/>
    <mergeCell ref="B16:F16"/>
    <mergeCell ref="G16:K16"/>
    <mergeCell ref="A2:K2"/>
    <mergeCell ref="A8:C8"/>
    <mergeCell ref="D8:F8"/>
    <mergeCell ref="G8:K8"/>
    <mergeCell ref="A9:C9"/>
    <mergeCell ref="D9:F9"/>
    <mergeCell ref="G9:K9"/>
    <mergeCell ref="A14:A15"/>
    <mergeCell ref="B14:F14"/>
    <mergeCell ref="G14:K14"/>
    <mergeCell ref="B5:G5"/>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s>
  <phoneticPr fontId="5"/>
  <dataValidations count="5">
    <dataValidation type="list" allowBlank="1" showInputMessage="1" showErrorMessage="1" sqref="G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xr:uid="{00000000-0002-0000-0700-000003000000}">
      <formula1>"有,無"</formula1>
    </dataValidation>
    <dataValidation type="list" allowBlank="1" showInputMessage="1" showErrorMessage="1" sqref="B16:F16" xr:uid="{31229E8E-F2AE-491A-9B52-6FABBE8C98C2}">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'管理用（このシートは削除しないでください）'!$F$3:$F$9</xm:f>
          </x14:formula1>
          <xm:sqref>B19:K19</xm:sqref>
        </x14:dataValidation>
        <x14:dataValidation type="list" allowBlank="1" showInputMessage="1" showErrorMessage="1" xr:uid="{1913920F-9BB9-49A1-974A-B504662534C9}">
          <x14:formula1>
            <xm:f>'管理用（このシートは削除しないでください）'!$T$11:$T$12</xm:f>
          </x14:formula1>
          <xm:sqref>D47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sheetPr>
    <tabColor rgb="FFFF0000"/>
  </sheetPr>
  <dimension ref="A1:K49"/>
  <sheetViews>
    <sheetView view="pageBreakPreview" zoomScaleNormal="100" zoomScaleSheetLayoutView="100" workbookViewId="0">
      <selection activeCell="G8" sqref="G8:K8"/>
    </sheetView>
  </sheetViews>
  <sheetFormatPr defaultColWidth="9" defaultRowHeight="12"/>
  <cols>
    <col min="1" max="1" width="11.26953125" style="151" customWidth="1"/>
    <col min="2" max="18" width="10" style="151" customWidth="1"/>
    <col min="19" max="16384" width="9" style="151"/>
  </cols>
  <sheetData>
    <row r="1" spans="1:11">
      <c r="A1" s="151" t="s">
        <v>148</v>
      </c>
    </row>
    <row r="2" spans="1:11" ht="18" customHeight="1">
      <c r="A2" s="617" t="s">
        <v>149</v>
      </c>
      <c r="B2" s="617"/>
      <c r="C2" s="617"/>
      <c r="D2" s="617"/>
      <c r="E2" s="617"/>
      <c r="F2" s="617"/>
      <c r="G2" s="617"/>
      <c r="H2" s="617"/>
      <c r="I2" s="617"/>
      <c r="J2" s="617"/>
      <c r="K2" s="617"/>
    </row>
    <row r="5" spans="1:11" ht="18.75" customHeight="1">
      <c r="A5" s="152" t="s">
        <v>150</v>
      </c>
      <c r="B5" s="685" t="s">
        <v>201</v>
      </c>
      <c r="C5" s="686"/>
      <c r="D5" s="686"/>
      <c r="E5" s="686"/>
      <c r="F5" s="686"/>
      <c r="G5" s="687"/>
    </row>
    <row r="6" spans="1:11" ht="12" customHeight="1">
      <c r="A6" s="155"/>
      <c r="B6" s="156"/>
      <c r="C6" s="156"/>
      <c r="D6" s="156"/>
      <c r="E6" s="156"/>
      <c r="F6" s="156"/>
    </row>
    <row r="8" spans="1:11" ht="12.5" thickBot="1">
      <c r="A8" s="684" t="s">
        <v>152</v>
      </c>
      <c r="B8" s="684"/>
      <c r="C8" s="684"/>
      <c r="D8" s="684" t="s">
        <v>153</v>
      </c>
      <c r="E8" s="684"/>
      <c r="F8" s="684"/>
      <c r="G8" s="684" t="s">
        <v>154</v>
      </c>
      <c r="H8" s="684"/>
      <c r="I8" s="684"/>
      <c r="J8" s="684"/>
      <c r="K8" s="684"/>
    </row>
    <row r="9" spans="1:11" ht="18.75" customHeight="1" thickBot="1">
      <c r="A9" s="681"/>
      <c r="B9" s="682"/>
      <c r="C9" s="683"/>
      <c r="D9" s="681"/>
      <c r="E9" s="682"/>
      <c r="F9" s="683"/>
      <c r="G9" s="681"/>
      <c r="H9" s="682"/>
      <c r="I9" s="682"/>
      <c r="J9" s="682"/>
      <c r="K9" s="683"/>
    </row>
    <row r="10" spans="1:11" ht="12" customHeight="1">
      <c r="A10" s="154"/>
      <c r="B10" s="154"/>
      <c r="C10" s="154"/>
      <c r="D10" s="154"/>
      <c r="E10" s="154"/>
      <c r="F10" s="154"/>
      <c r="G10" s="154"/>
      <c r="H10" s="154"/>
      <c r="I10" s="154"/>
      <c r="J10" s="154"/>
      <c r="K10" s="154"/>
    </row>
    <row r="11" spans="1:11" ht="12" customHeight="1">
      <c r="A11" s="154"/>
      <c r="B11" s="154"/>
      <c r="C11" s="154"/>
      <c r="D11" s="154"/>
      <c r="E11" s="154"/>
      <c r="F11" s="154"/>
      <c r="G11" s="154"/>
      <c r="H11" s="154"/>
      <c r="I11" s="154"/>
      <c r="J11" s="154"/>
      <c r="K11" s="154"/>
    </row>
    <row r="12" spans="1:11">
      <c r="A12" s="151" t="s">
        <v>155</v>
      </c>
    </row>
    <row r="13" spans="1:11" ht="3.75" customHeight="1"/>
    <row r="14" spans="1:11" ht="12.5" thickBot="1">
      <c r="A14" s="619" t="s">
        <v>156</v>
      </c>
      <c r="B14" s="621" t="s">
        <v>157</v>
      </c>
      <c r="C14" s="619"/>
      <c r="D14" s="621"/>
      <c r="E14" s="621"/>
      <c r="F14" s="619"/>
      <c r="G14" s="621" t="s">
        <v>158</v>
      </c>
      <c r="H14" s="619"/>
      <c r="I14" s="621"/>
      <c r="J14" s="621"/>
      <c r="K14" s="619"/>
    </row>
    <row r="15" spans="1:11" ht="18.75" customHeight="1" thickBot="1">
      <c r="A15" s="620"/>
      <c r="B15" s="327" t="s">
        <v>159</v>
      </c>
      <c r="C15" s="481" t="s">
        <v>160</v>
      </c>
      <c r="D15" s="328" t="s">
        <v>161</v>
      </c>
      <c r="E15" s="328" t="s">
        <v>162</v>
      </c>
      <c r="F15" s="481" t="s">
        <v>160</v>
      </c>
      <c r="G15" s="328" t="s">
        <v>159</v>
      </c>
      <c r="H15" s="481" t="s">
        <v>160</v>
      </c>
      <c r="I15" s="328" t="s">
        <v>161</v>
      </c>
      <c r="J15" s="328" t="s">
        <v>162</v>
      </c>
      <c r="K15" s="481" t="s">
        <v>160</v>
      </c>
    </row>
    <row r="16" spans="1:11" ht="18.75" customHeight="1" thickBot="1">
      <c r="A16" s="478" t="s">
        <v>163</v>
      </c>
      <c r="B16" s="674"/>
      <c r="C16" s="675"/>
      <c r="D16" s="675"/>
      <c r="E16" s="675"/>
      <c r="F16" s="676"/>
      <c r="G16" s="677"/>
      <c r="H16" s="678"/>
      <c r="I16" s="678"/>
      <c r="J16" s="678"/>
      <c r="K16" s="679"/>
    </row>
    <row r="17" spans="1:11" ht="18.75" customHeight="1">
      <c r="A17" s="482" t="s">
        <v>164</v>
      </c>
      <c r="B17" s="483" t="s">
        <v>165</v>
      </c>
      <c r="C17" s="484"/>
      <c r="D17" s="485" t="s">
        <v>166</v>
      </c>
      <c r="E17" s="486"/>
      <c r="F17" s="487" t="s">
        <v>167</v>
      </c>
      <c r="G17" s="486"/>
      <c r="H17" s="488" t="s">
        <v>168</v>
      </c>
      <c r="I17" s="486"/>
      <c r="J17" s="488" t="s">
        <v>169</v>
      </c>
      <c r="K17" s="489">
        <f>C17+E17+G17+I17</f>
        <v>0</v>
      </c>
    </row>
    <row r="18" spans="1:11" ht="12.5" thickBot="1">
      <c r="A18" s="625" t="s">
        <v>170</v>
      </c>
      <c r="B18" s="619" t="s">
        <v>171</v>
      </c>
      <c r="C18" s="619"/>
      <c r="D18" s="619"/>
      <c r="E18" s="619"/>
      <c r="F18" s="619"/>
      <c r="G18" s="619" t="s">
        <v>172</v>
      </c>
      <c r="H18" s="619"/>
      <c r="I18" s="619"/>
      <c r="J18" s="619"/>
      <c r="K18" s="619"/>
    </row>
    <row r="19" spans="1:11" ht="18.75" customHeight="1" thickBot="1">
      <c r="A19" s="680"/>
      <c r="B19" s="674"/>
      <c r="C19" s="675"/>
      <c r="D19" s="675"/>
      <c r="E19" s="675"/>
      <c r="F19" s="676"/>
      <c r="G19" s="674"/>
      <c r="H19" s="675"/>
      <c r="I19" s="675"/>
      <c r="J19" s="675"/>
      <c r="K19" s="676"/>
    </row>
    <row r="20" spans="1:11" ht="12" customHeight="1">
      <c r="A20" s="668" t="s">
        <v>173</v>
      </c>
      <c r="B20" s="479" t="s">
        <v>174</v>
      </c>
      <c r="C20" s="669" t="s">
        <v>175</v>
      </c>
      <c r="D20" s="669"/>
      <c r="E20" s="669"/>
      <c r="F20" s="669"/>
      <c r="G20" s="669"/>
      <c r="H20" s="669"/>
      <c r="I20" s="669"/>
      <c r="J20" s="669"/>
      <c r="K20" s="669"/>
    </row>
    <row r="21" spans="1:11">
      <c r="A21" s="668"/>
      <c r="B21" s="670" t="s">
        <v>474</v>
      </c>
      <c r="C21" s="482" t="s">
        <v>176</v>
      </c>
      <c r="D21" s="482" t="s">
        <v>177</v>
      </c>
      <c r="E21" s="482" t="s">
        <v>178</v>
      </c>
      <c r="F21" s="671" t="s">
        <v>172</v>
      </c>
      <c r="G21" s="672"/>
      <c r="H21" s="670" t="s">
        <v>179</v>
      </c>
      <c r="I21" s="670"/>
      <c r="J21" s="670"/>
      <c r="K21" s="670"/>
    </row>
    <row r="22" spans="1:11" ht="18.75" customHeight="1">
      <c r="A22" s="668"/>
      <c r="B22" s="670"/>
      <c r="C22" s="490"/>
      <c r="D22" s="491"/>
      <c r="E22" s="492"/>
      <c r="F22" s="673"/>
      <c r="G22" s="673"/>
      <c r="H22" s="493" t="s">
        <v>180</v>
      </c>
      <c r="I22" s="494"/>
      <c r="J22" s="493" t="s">
        <v>181</v>
      </c>
      <c r="K22" s="482"/>
    </row>
    <row r="23" spans="1:11" ht="18.75" customHeight="1">
      <c r="A23" s="668"/>
      <c r="B23" s="670"/>
      <c r="C23" s="490"/>
      <c r="D23" s="491"/>
      <c r="E23" s="492"/>
      <c r="F23" s="673"/>
      <c r="G23" s="673"/>
      <c r="H23" s="493" t="s">
        <v>180</v>
      </c>
      <c r="I23" s="494"/>
      <c r="J23" s="493" t="s">
        <v>181</v>
      </c>
      <c r="K23" s="482"/>
    </row>
    <row r="26" spans="1:11">
      <c r="A26" s="151" t="s">
        <v>182</v>
      </c>
    </row>
    <row r="27" spans="1:11" ht="3.75" customHeight="1"/>
    <row r="28" spans="1:11" ht="19.5" customHeight="1">
      <c r="A28" s="630" t="s">
        <v>75</v>
      </c>
      <c r="B28" s="631"/>
      <c r="C28" s="644" t="s">
        <v>202</v>
      </c>
      <c r="D28" s="645"/>
      <c r="E28" s="644" t="s">
        <v>203</v>
      </c>
      <c r="F28" s="645"/>
      <c r="G28" s="595" t="s">
        <v>204</v>
      </c>
      <c r="H28" s="648"/>
      <c r="I28" s="595" t="s">
        <v>205</v>
      </c>
      <c r="J28" s="648"/>
      <c r="K28" s="582" t="s">
        <v>187</v>
      </c>
    </row>
    <row r="29" spans="1:11" ht="24" customHeight="1" thickBot="1">
      <c r="A29" s="632"/>
      <c r="B29" s="633"/>
      <c r="C29" s="646"/>
      <c r="D29" s="647"/>
      <c r="E29" s="646"/>
      <c r="F29" s="647"/>
      <c r="G29" s="649"/>
      <c r="H29" s="650"/>
      <c r="I29" s="649"/>
      <c r="J29" s="650"/>
      <c r="K29" s="583"/>
    </row>
    <row r="30" spans="1:11" ht="30" customHeight="1" thickBot="1">
      <c r="A30" s="600" t="s">
        <v>189</v>
      </c>
      <c r="B30" s="601"/>
      <c r="C30" s="665"/>
      <c r="D30" s="666"/>
      <c r="E30" s="665"/>
      <c r="F30" s="667"/>
      <c r="G30" s="641"/>
      <c r="H30" s="642"/>
      <c r="I30" s="641"/>
      <c r="J30" s="642"/>
      <c r="K30" s="336" t="str">
        <f>IF(SUM(C30+E30+G30+I30)=0,"",SUM(C30+E30+G30+I30))</f>
        <v/>
      </c>
    </row>
    <row r="31" spans="1:11" ht="15" customHeight="1" thickBot="1">
      <c r="A31" s="628" t="s">
        <v>190</v>
      </c>
      <c r="B31" s="629"/>
      <c r="C31" s="639"/>
      <c r="D31" s="664"/>
      <c r="E31" s="639"/>
      <c r="F31" s="640"/>
      <c r="G31" s="634"/>
      <c r="H31" s="635"/>
      <c r="I31" s="634"/>
      <c r="J31" s="635"/>
      <c r="K31" s="337" t="str">
        <f t="shared" ref="K31:K32" si="0">IF(SUM(C31+E31+G31+I31)=0,"",SUM(C31+E31+G31+I31))</f>
        <v/>
      </c>
    </row>
    <row r="32" spans="1:11" ht="15" customHeight="1" thickBot="1">
      <c r="A32" s="628"/>
      <c r="B32" s="629"/>
      <c r="C32" s="636"/>
      <c r="D32" s="637"/>
      <c r="E32" s="636"/>
      <c r="F32" s="638"/>
      <c r="G32" s="641"/>
      <c r="H32" s="642"/>
      <c r="I32" s="641"/>
      <c r="J32" s="642"/>
      <c r="K32" s="338" t="str">
        <f t="shared" si="0"/>
        <v/>
      </c>
    </row>
    <row r="33" spans="1:11" ht="12" customHeight="1">
      <c r="A33" s="599" t="s">
        <v>206</v>
      </c>
      <c r="B33" s="599"/>
      <c r="C33" s="599"/>
      <c r="D33" s="599"/>
      <c r="E33" s="599"/>
      <c r="F33" s="599"/>
      <c r="G33" s="651"/>
      <c r="H33" s="651"/>
      <c r="I33" s="651"/>
      <c r="J33" s="651"/>
      <c r="K33" s="599"/>
    </row>
    <row r="35" spans="1:11">
      <c r="A35" s="151" t="s">
        <v>193</v>
      </c>
    </row>
    <row r="36" spans="1:11" ht="3.75" customHeight="1"/>
    <row r="37" spans="1:11" ht="18.75" customHeight="1">
      <c r="A37" s="652" t="s">
        <v>478</v>
      </c>
      <c r="B37" s="653"/>
      <c r="C37" s="653"/>
      <c r="D37" s="653"/>
      <c r="E37" s="653"/>
      <c r="F37" s="653"/>
      <c r="G37" s="653"/>
      <c r="H37" s="653"/>
      <c r="I37" s="653"/>
      <c r="J37" s="653"/>
      <c r="K37" s="654"/>
    </row>
    <row r="38" spans="1:11" ht="18.75" customHeight="1">
      <c r="A38" s="655"/>
      <c r="B38" s="656"/>
      <c r="C38" s="656"/>
      <c r="D38" s="656"/>
      <c r="E38" s="656"/>
      <c r="F38" s="656"/>
      <c r="G38" s="656"/>
      <c r="H38" s="656"/>
      <c r="I38" s="656"/>
      <c r="J38" s="656"/>
      <c r="K38" s="657"/>
    </row>
    <row r="39" spans="1:11" ht="18.75" customHeight="1">
      <c r="A39" s="655"/>
      <c r="B39" s="656"/>
      <c r="C39" s="656"/>
      <c r="D39" s="656"/>
      <c r="E39" s="656"/>
      <c r="F39" s="656"/>
      <c r="G39" s="656"/>
      <c r="H39" s="656"/>
      <c r="I39" s="656"/>
      <c r="J39" s="656"/>
      <c r="K39" s="657"/>
    </row>
    <row r="40" spans="1:11" ht="18.75" customHeight="1">
      <c r="A40" s="658"/>
      <c r="B40" s="659"/>
      <c r="C40" s="659"/>
      <c r="D40" s="659"/>
      <c r="E40" s="659"/>
      <c r="F40" s="659"/>
      <c r="G40" s="659"/>
      <c r="H40" s="659"/>
      <c r="I40" s="659"/>
      <c r="J40" s="659"/>
      <c r="K40" s="660"/>
    </row>
    <row r="43" spans="1:11">
      <c r="A43" s="151" t="s">
        <v>194</v>
      </c>
    </row>
    <row r="44" spans="1:11" ht="3.75" customHeight="1"/>
    <row r="45" spans="1:11" ht="18.75" customHeight="1" thickBot="1">
      <c r="A45" s="316" t="s">
        <v>195</v>
      </c>
    </row>
    <row r="46" spans="1:11" ht="72" customHeight="1" thickBot="1">
      <c r="A46" s="607" t="s">
        <v>196</v>
      </c>
      <c r="B46" s="608"/>
      <c r="C46" s="608"/>
      <c r="D46" s="495"/>
    </row>
    <row r="47" spans="1:11" ht="18.75" customHeight="1" thickBot="1">
      <c r="A47" s="610" t="s">
        <v>197</v>
      </c>
      <c r="B47" s="611"/>
      <c r="C47" s="611"/>
      <c r="D47" s="661" t="s">
        <v>198</v>
      </c>
      <c r="E47" s="662"/>
      <c r="F47" s="662"/>
      <c r="G47" s="663"/>
      <c r="H47" s="651"/>
      <c r="I47" s="594"/>
    </row>
    <row r="48" spans="1:11" ht="21" customHeight="1">
      <c r="A48" s="597" t="s">
        <v>199</v>
      </c>
      <c r="B48" s="597"/>
      <c r="C48" s="597"/>
      <c r="D48" s="643" t="s">
        <v>475</v>
      </c>
      <c r="E48" s="643"/>
    </row>
    <row r="49" ht="11.25" customHeight="1"/>
  </sheetData>
  <mergeCells count="53">
    <mergeCell ref="A9:C9"/>
    <mergeCell ref="D9:F9"/>
    <mergeCell ref="G9:K9"/>
    <mergeCell ref="A2:K2"/>
    <mergeCell ref="A8:C8"/>
    <mergeCell ref="D8:F8"/>
    <mergeCell ref="G8:K8"/>
    <mergeCell ref="B5:G5"/>
    <mergeCell ref="A18:A19"/>
    <mergeCell ref="B18:F18"/>
    <mergeCell ref="G18:K18"/>
    <mergeCell ref="B19:F19"/>
    <mergeCell ref="G19:K19"/>
    <mergeCell ref="A14:A15"/>
    <mergeCell ref="B14:F14"/>
    <mergeCell ref="G14:K14"/>
    <mergeCell ref="B16:F16"/>
    <mergeCell ref="G16:K16"/>
    <mergeCell ref="A20:A23"/>
    <mergeCell ref="C20:K20"/>
    <mergeCell ref="B21:B23"/>
    <mergeCell ref="F21:G21"/>
    <mergeCell ref="H21:K21"/>
    <mergeCell ref="F22:G22"/>
    <mergeCell ref="F23:G23"/>
    <mergeCell ref="I28:J29"/>
    <mergeCell ref="C30:D30"/>
    <mergeCell ref="E30:F30"/>
    <mergeCell ref="G30:H30"/>
    <mergeCell ref="I30:J30"/>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31:J31"/>
    <mergeCell ref="G31:H31"/>
    <mergeCell ref="C32:D32"/>
    <mergeCell ref="E32:F32"/>
    <mergeCell ref="E31:F31"/>
    <mergeCell ref="G32:H32"/>
    <mergeCell ref="I32:J32"/>
  </mergeCells>
  <phoneticPr fontId="5"/>
  <dataValidations count="5">
    <dataValidation type="list" allowBlank="1" showInputMessage="1" showErrorMessage="1" sqref="B16:K16" xr:uid="{5576BD9B-75DD-4506-B3AE-833A959D7140}">
      <formula1>"新築,移転新築,増築,改修,改築"</formula1>
    </dataValidation>
    <dataValidation type="list" allowBlank="1" showInputMessage="1" showErrorMessage="1" sqref="B21:B23" xr:uid="{5B59A251-0CDA-40A7-810C-CBC69A40175F}">
      <formula1>"有,無"</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D48:E48" xr:uid="{D0E7A869-F795-4076-B661-D996D7E958D3}">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4338847-16B6-49CC-A875-6874B92DE860}">
          <x14:formula1>
            <xm:f>'管理用（このシートは削除しないでください）'!$T$11:$T$12</xm:f>
          </x14:formula1>
          <xm:sqref>D46</xm:sqref>
        </x14:dataValidation>
        <x14:dataValidation type="list" allowBlank="1" showInputMessage="1" showErrorMessage="1" xr:uid="{7F81645F-6828-48E8-8B56-BB30059D4E8C}">
          <x14:formula1>
            <xm:f>'管理用（このシートは削除しないでください）'!$F$3:$F$9</xm:f>
          </x14:formula1>
          <xm:sqref>B19:K19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13AC4-8195-42FB-BC8C-5B5EB92A42B3}">
  <sheetPr>
    <pageSetUpPr fitToPage="1"/>
  </sheetPr>
  <dimension ref="A1:K49"/>
  <sheetViews>
    <sheetView view="pageBreakPreview" topLeftCell="A13" zoomScaleNormal="100" zoomScaleSheetLayoutView="100" workbookViewId="0">
      <selection activeCell="I30" sqref="I30:J30"/>
    </sheetView>
  </sheetViews>
  <sheetFormatPr defaultColWidth="9" defaultRowHeight="12"/>
  <cols>
    <col min="1" max="1" width="11.26953125" style="320" customWidth="1"/>
    <col min="2" max="13" width="10" style="320" customWidth="1"/>
    <col min="14" max="14" width="3.7265625" style="320" customWidth="1"/>
    <col min="15" max="15" width="5.453125" style="320" customWidth="1"/>
    <col min="16" max="16" width="10" style="320" customWidth="1"/>
    <col min="17" max="17" width="6.36328125" style="320" customWidth="1"/>
    <col min="18" max="18" width="10" style="320" customWidth="1"/>
    <col min="19" max="16384" width="9" style="320"/>
  </cols>
  <sheetData>
    <row r="1" spans="1:11">
      <c r="A1" s="320" t="s">
        <v>148</v>
      </c>
    </row>
    <row r="2" spans="1:11" ht="18" customHeight="1">
      <c r="A2" s="617" t="s">
        <v>149</v>
      </c>
      <c r="B2" s="617"/>
      <c r="C2" s="617"/>
      <c r="D2" s="617"/>
      <c r="E2" s="617"/>
      <c r="F2" s="617"/>
      <c r="G2" s="617"/>
      <c r="H2" s="617"/>
      <c r="I2" s="617"/>
      <c r="J2" s="617"/>
      <c r="K2" s="617"/>
    </row>
    <row r="5" spans="1:11" ht="18.75" customHeight="1">
      <c r="A5" s="322" t="s">
        <v>150</v>
      </c>
      <c r="B5" s="685" t="s">
        <v>201</v>
      </c>
      <c r="C5" s="686"/>
      <c r="D5" s="686"/>
      <c r="E5" s="686"/>
      <c r="F5" s="686"/>
      <c r="G5" s="687"/>
    </row>
    <row r="6" spans="1:11" ht="12" customHeight="1">
      <c r="A6" s="155"/>
      <c r="B6" s="156"/>
      <c r="C6" s="156"/>
      <c r="D6" s="156"/>
      <c r="E6" s="156"/>
      <c r="F6" s="156"/>
    </row>
    <row r="8" spans="1:11" ht="12.5" thickBot="1">
      <c r="A8" s="684" t="s">
        <v>152</v>
      </c>
      <c r="B8" s="684"/>
      <c r="C8" s="684"/>
      <c r="D8" s="684" t="s">
        <v>153</v>
      </c>
      <c r="E8" s="684"/>
      <c r="F8" s="684"/>
      <c r="G8" s="684" t="s">
        <v>154</v>
      </c>
      <c r="H8" s="684"/>
      <c r="I8" s="684"/>
      <c r="J8" s="684"/>
      <c r="K8" s="684"/>
    </row>
    <row r="9" spans="1:11" ht="18.75" customHeight="1" thickBot="1">
      <c r="A9" s="726" t="s">
        <v>492</v>
      </c>
      <c r="B9" s="727"/>
      <c r="C9" s="728"/>
      <c r="D9" s="726" t="s">
        <v>493</v>
      </c>
      <c r="E9" s="727"/>
      <c r="F9" s="728"/>
      <c r="G9" s="726" t="s">
        <v>494</v>
      </c>
      <c r="H9" s="727"/>
      <c r="I9" s="727"/>
      <c r="J9" s="727"/>
      <c r="K9" s="728"/>
    </row>
    <row r="10" spans="1:11" ht="12" customHeight="1">
      <c r="A10" s="154"/>
      <c r="B10" s="154"/>
      <c r="C10" s="154"/>
      <c r="D10" s="154"/>
      <c r="E10" s="154"/>
      <c r="F10" s="154"/>
      <c r="G10" s="154"/>
      <c r="H10" s="154"/>
      <c r="I10" s="154"/>
      <c r="J10" s="154"/>
      <c r="K10" s="154"/>
    </row>
    <row r="11" spans="1:11" ht="12" customHeight="1">
      <c r="A11" s="154"/>
      <c r="B11" s="154"/>
      <c r="C11" s="154"/>
      <c r="D11" s="154"/>
      <c r="E11" s="154"/>
      <c r="F11" s="154"/>
      <c r="G11" s="154"/>
      <c r="H11" s="154"/>
      <c r="I11" s="154"/>
      <c r="J11" s="154"/>
      <c r="K11" s="154"/>
    </row>
    <row r="12" spans="1:11">
      <c r="A12" s="320" t="s">
        <v>155</v>
      </c>
    </row>
    <row r="13" spans="1:11" ht="3.75" customHeight="1"/>
    <row r="14" spans="1:11" ht="12.5" thickBot="1">
      <c r="A14" s="619" t="s">
        <v>156</v>
      </c>
      <c r="B14" s="621" t="s">
        <v>157</v>
      </c>
      <c r="C14" s="619"/>
      <c r="D14" s="621"/>
      <c r="E14" s="621"/>
      <c r="F14" s="619"/>
      <c r="G14" s="621" t="s">
        <v>158</v>
      </c>
      <c r="H14" s="619"/>
      <c r="I14" s="621"/>
      <c r="J14" s="621"/>
      <c r="K14" s="619"/>
    </row>
    <row r="15" spans="1:11" ht="18.75" customHeight="1" thickBot="1">
      <c r="A15" s="620"/>
      <c r="B15" s="327" t="s">
        <v>159</v>
      </c>
      <c r="C15" s="480" t="s">
        <v>495</v>
      </c>
      <c r="D15" s="328" t="s">
        <v>161</v>
      </c>
      <c r="E15" s="328" t="s">
        <v>162</v>
      </c>
      <c r="F15" s="480" t="s">
        <v>496</v>
      </c>
      <c r="G15" s="328" t="s">
        <v>159</v>
      </c>
      <c r="H15" s="480" t="s">
        <v>497</v>
      </c>
      <c r="I15" s="328" t="s">
        <v>161</v>
      </c>
      <c r="J15" s="328" t="s">
        <v>162</v>
      </c>
      <c r="K15" s="480" t="s">
        <v>498</v>
      </c>
    </row>
    <row r="16" spans="1:11" ht="18.75" customHeight="1" thickBot="1">
      <c r="A16" s="321" t="s">
        <v>163</v>
      </c>
      <c r="B16" s="720" t="s">
        <v>499</v>
      </c>
      <c r="C16" s="721"/>
      <c r="D16" s="721"/>
      <c r="E16" s="721"/>
      <c r="F16" s="722"/>
      <c r="G16" s="723" t="s">
        <v>499</v>
      </c>
      <c r="H16" s="724"/>
      <c r="I16" s="724"/>
      <c r="J16" s="724"/>
      <c r="K16" s="725"/>
    </row>
    <row r="17" spans="1:11" ht="18.75" customHeight="1">
      <c r="A17" s="334" t="s">
        <v>164</v>
      </c>
      <c r="B17" s="340" t="s">
        <v>165</v>
      </c>
      <c r="C17" s="341"/>
      <c r="D17" s="342" t="s">
        <v>166</v>
      </c>
      <c r="E17" s="343"/>
      <c r="F17" s="344" t="s">
        <v>167</v>
      </c>
      <c r="G17" s="343"/>
      <c r="H17" s="345" t="s">
        <v>168</v>
      </c>
      <c r="I17" s="343"/>
      <c r="J17" s="345" t="s">
        <v>169</v>
      </c>
      <c r="K17" s="346">
        <f>C17+E17+G17+I17</f>
        <v>0</v>
      </c>
    </row>
    <row r="18" spans="1:11" ht="12.5" thickBot="1">
      <c r="A18" s="625" t="s">
        <v>170</v>
      </c>
      <c r="B18" s="619" t="s">
        <v>171</v>
      </c>
      <c r="C18" s="619"/>
      <c r="D18" s="619"/>
      <c r="E18" s="619"/>
      <c r="F18" s="619"/>
      <c r="G18" s="619" t="s">
        <v>172</v>
      </c>
      <c r="H18" s="619"/>
      <c r="I18" s="619"/>
      <c r="J18" s="619"/>
      <c r="K18" s="619"/>
    </row>
    <row r="19" spans="1:11" ht="18.75" customHeight="1" thickBot="1">
      <c r="A19" s="680"/>
      <c r="B19" s="720" t="s">
        <v>350</v>
      </c>
      <c r="C19" s="721"/>
      <c r="D19" s="721"/>
      <c r="E19" s="721"/>
      <c r="F19" s="722"/>
      <c r="G19" s="720" t="s">
        <v>350</v>
      </c>
      <c r="H19" s="721"/>
      <c r="I19" s="721"/>
      <c r="J19" s="721"/>
      <c r="K19" s="722"/>
    </row>
    <row r="20" spans="1:11" ht="12" customHeight="1">
      <c r="A20" s="710" t="s">
        <v>173</v>
      </c>
      <c r="B20" s="335" t="s">
        <v>174</v>
      </c>
      <c r="C20" s="711" t="s">
        <v>175</v>
      </c>
      <c r="D20" s="711"/>
      <c r="E20" s="711"/>
      <c r="F20" s="711"/>
      <c r="G20" s="711"/>
      <c r="H20" s="711"/>
      <c r="I20" s="711"/>
      <c r="J20" s="711"/>
      <c r="K20" s="711"/>
    </row>
    <row r="21" spans="1:11">
      <c r="A21" s="710"/>
      <c r="B21" s="712" t="s">
        <v>474</v>
      </c>
      <c r="C21" s="334" t="s">
        <v>176</v>
      </c>
      <c r="D21" s="334" t="s">
        <v>177</v>
      </c>
      <c r="E21" s="334" t="s">
        <v>178</v>
      </c>
      <c r="F21" s="713" t="s">
        <v>172</v>
      </c>
      <c r="G21" s="714"/>
      <c r="H21" s="712" t="s">
        <v>179</v>
      </c>
      <c r="I21" s="712"/>
      <c r="J21" s="712"/>
      <c r="K21" s="712"/>
    </row>
    <row r="22" spans="1:11" ht="18.75" customHeight="1">
      <c r="A22" s="710"/>
      <c r="B22" s="712"/>
      <c r="C22" s="329"/>
      <c r="D22" s="330"/>
      <c r="E22" s="331"/>
      <c r="F22" s="715"/>
      <c r="G22" s="715"/>
      <c r="H22" s="332" t="s">
        <v>180</v>
      </c>
      <c r="I22" s="333"/>
      <c r="J22" s="332" t="s">
        <v>181</v>
      </c>
      <c r="K22" s="334"/>
    </row>
    <row r="23" spans="1:11" ht="18.75" customHeight="1">
      <c r="A23" s="710"/>
      <c r="B23" s="712"/>
      <c r="C23" s="329"/>
      <c r="D23" s="330"/>
      <c r="E23" s="331"/>
      <c r="F23" s="715"/>
      <c r="G23" s="715"/>
      <c r="H23" s="332" t="s">
        <v>180</v>
      </c>
      <c r="I23" s="333"/>
      <c r="J23" s="332" t="s">
        <v>181</v>
      </c>
      <c r="K23" s="334"/>
    </row>
    <row r="26" spans="1:11">
      <c r="A26" s="320" t="s">
        <v>182</v>
      </c>
    </row>
    <row r="27" spans="1:11" ht="3.75" customHeight="1"/>
    <row r="28" spans="1:11" ht="19.5" customHeight="1">
      <c r="A28" s="630" t="s">
        <v>75</v>
      </c>
      <c r="B28" s="631"/>
      <c r="C28" s="716" t="s">
        <v>202</v>
      </c>
      <c r="D28" s="717"/>
      <c r="E28" s="716" t="s">
        <v>203</v>
      </c>
      <c r="F28" s="717"/>
      <c r="G28" s="595" t="s">
        <v>204</v>
      </c>
      <c r="H28" s="648"/>
      <c r="I28" s="595" t="s">
        <v>205</v>
      </c>
      <c r="J28" s="648"/>
      <c r="K28" s="582" t="s">
        <v>187</v>
      </c>
    </row>
    <row r="29" spans="1:11" ht="24" customHeight="1" thickBot="1">
      <c r="A29" s="632"/>
      <c r="B29" s="633"/>
      <c r="C29" s="718"/>
      <c r="D29" s="719"/>
      <c r="E29" s="718"/>
      <c r="F29" s="719"/>
      <c r="G29" s="649"/>
      <c r="H29" s="650"/>
      <c r="I29" s="649"/>
      <c r="J29" s="650"/>
      <c r="K29" s="583"/>
    </row>
    <row r="30" spans="1:11" ht="30" customHeight="1" thickBot="1">
      <c r="A30" s="600" t="s">
        <v>189</v>
      </c>
      <c r="B30" s="601"/>
      <c r="C30" s="697"/>
      <c r="D30" s="698"/>
      <c r="E30" s="697"/>
      <c r="F30" s="699"/>
      <c r="G30" s="700">
        <v>15</v>
      </c>
      <c r="H30" s="701"/>
      <c r="I30" s="641"/>
      <c r="J30" s="642"/>
      <c r="K30" s="336">
        <f>IF(SUM(C30+E30+G30+I30)=0,"",SUM(C30+E30+G30+I30))</f>
        <v>15</v>
      </c>
    </row>
    <row r="31" spans="1:11" ht="15" customHeight="1" thickBot="1">
      <c r="A31" s="628" t="s">
        <v>190</v>
      </c>
      <c r="B31" s="629"/>
      <c r="C31" s="702"/>
      <c r="D31" s="703"/>
      <c r="E31" s="702"/>
      <c r="F31" s="704"/>
      <c r="G31" s="705">
        <v>19.87</v>
      </c>
      <c r="H31" s="706"/>
      <c r="I31" s="634"/>
      <c r="J31" s="635"/>
      <c r="K31" s="337">
        <f t="shared" ref="K31:K32" si="0">IF(SUM(C31+E31+G31+I31)=0,"",SUM(C31+E31+G31+I31))</f>
        <v>19.87</v>
      </c>
    </row>
    <row r="32" spans="1:11" ht="15" customHeight="1" thickBot="1">
      <c r="A32" s="628"/>
      <c r="B32" s="629"/>
      <c r="C32" s="707"/>
      <c r="D32" s="708"/>
      <c r="E32" s="707"/>
      <c r="F32" s="709"/>
      <c r="G32" s="700">
        <v>34.869999999999997</v>
      </c>
      <c r="H32" s="701"/>
      <c r="I32" s="641"/>
      <c r="J32" s="642"/>
      <c r="K32" s="338">
        <f t="shared" si="0"/>
        <v>34.869999999999997</v>
      </c>
    </row>
    <row r="33" spans="1:11" ht="12" customHeight="1">
      <c r="A33" s="599" t="s">
        <v>206</v>
      </c>
      <c r="B33" s="599"/>
      <c r="C33" s="599"/>
      <c r="D33" s="599"/>
      <c r="E33" s="599"/>
      <c r="F33" s="599"/>
      <c r="G33" s="651"/>
      <c r="H33" s="651"/>
      <c r="I33" s="651"/>
      <c r="J33" s="651"/>
      <c r="K33" s="599"/>
    </row>
    <row r="35" spans="1:11">
      <c r="A35" s="320" t="s">
        <v>193</v>
      </c>
    </row>
    <row r="36" spans="1:11" ht="3.75" customHeight="1"/>
    <row r="37" spans="1:11" ht="18.75" customHeight="1">
      <c r="A37" s="688" t="s">
        <v>476</v>
      </c>
      <c r="B37" s="689"/>
      <c r="C37" s="689"/>
      <c r="D37" s="689"/>
      <c r="E37" s="689"/>
      <c r="F37" s="689"/>
      <c r="G37" s="689"/>
      <c r="H37" s="689"/>
      <c r="I37" s="689"/>
      <c r="J37" s="689"/>
      <c r="K37" s="690"/>
    </row>
    <row r="38" spans="1:11" ht="18.75" customHeight="1">
      <c r="A38" s="691"/>
      <c r="B38" s="692"/>
      <c r="C38" s="692"/>
      <c r="D38" s="692"/>
      <c r="E38" s="692"/>
      <c r="F38" s="692"/>
      <c r="G38" s="692"/>
      <c r="H38" s="692"/>
      <c r="I38" s="692"/>
      <c r="J38" s="692"/>
      <c r="K38" s="693"/>
    </row>
    <row r="39" spans="1:11" ht="18.75" customHeight="1">
      <c r="A39" s="691"/>
      <c r="B39" s="692"/>
      <c r="C39" s="692"/>
      <c r="D39" s="692"/>
      <c r="E39" s="692"/>
      <c r="F39" s="692"/>
      <c r="G39" s="692"/>
      <c r="H39" s="692"/>
      <c r="I39" s="692"/>
      <c r="J39" s="692"/>
      <c r="K39" s="693"/>
    </row>
    <row r="40" spans="1:11" ht="18.75" customHeight="1">
      <c r="A40" s="694"/>
      <c r="B40" s="695"/>
      <c r="C40" s="695"/>
      <c r="D40" s="695"/>
      <c r="E40" s="695"/>
      <c r="F40" s="695"/>
      <c r="G40" s="695"/>
      <c r="H40" s="695"/>
      <c r="I40" s="695"/>
      <c r="J40" s="695"/>
      <c r="K40" s="696"/>
    </row>
    <row r="43" spans="1:11">
      <c r="A43" s="320" t="s">
        <v>194</v>
      </c>
    </row>
    <row r="44" spans="1:11" ht="3.75" customHeight="1"/>
    <row r="45" spans="1:11" ht="18.75" customHeight="1" thickBot="1">
      <c r="A45" s="316" t="s">
        <v>195</v>
      </c>
    </row>
    <row r="46" spans="1:11" ht="72" customHeight="1" thickBot="1">
      <c r="A46" s="607" t="s">
        <v>196</v>
      </c>
      <c r="B46" s="608"/>
      <c r="C46" s="608"/>
      <c r="D46" s="496" t="s">
        <v>379</v>
      </c>
    </row>
    <row r="47" spans="1:11" ht="18.75" customHeight="1" thickBot="1">
      <c r="A47" s="610" t="s">
        <v>197</v>
      </c>
      <c r="B47" s="611"/>
      <c r="C47" s="611"/>
      <c r="D47" s="661" t="s">
        <v>198</v>
      </c>
      <c r="E47" s="662"/>
      <c r="F47" s="662"/>
      <c r="G47" s="663"/>
      <c r="H47" s="651"/>
      <c r="I47" s="594"/>
    </row>
    <row r="48" spans="1:11" ht="21" customHeight="1">
      <c r="A48" s="597" t="s">
        <v>199</v>
      </c>
      <c r="B48" s="597"/>
      <c r="C48" s="597"/>
      <c r="D48" s="643" t="s">
        <v>475</v>
      </c>
      <c r="E48" s="643"/>
    </row>
    <row r="49" ht="11.25" customHeight="1"/>
  </sheetData>
  <mergeCells count="53">
    <mergeCell ref="A9:C9"/>
    <mergeCell ref="D9:F9"/>
    <mergeCell ref="G9:K9"/>
    <mergeCell ref="A2:K2"/>
    <mergeCell ref="B5:G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D29"/>
    <mergeCell ref="E28:F29"/>
    <mergeCell ref="G28:H29"/>
    <mergeCell ref="I28:J29"/>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A46:C46"/>
    <mergeCell ref="A47:C47"/>
    <mergeCell ref="D47:G47"/>
    <mergeCell ref="H47:I47"/>
    <mergeCell ref="A48:C48"/>
    <mergeCell ref="D48:E48"/>
  </mergeCells>
  <phoneticPr fontId="5"/>
  <dataValidations count="5">
    <dataValidation type="list" allowBlank="1" showInputMessage="1" showErrorMessage="1" sqref="D48:E48" xr:uid="{1223D8F0-F7FD-4523-884F-0DFD5723945B}">
      <formula1>"病床確保,発熱外来,自宅療養者等医療"</formula1>
    </dataValidation>
    <dataValidation type="list" allowBlank="1" showInputMessage="1" showErrorMessage="1" sqref="B16:K16" xr:uid="{30D582CD-9466-402C-96E5-EB8D9C95AD6E}">
      <formula1>"新築,移転新築,増築,改修,改築"</formula1>
    </dataValidation>
    <dataValidation type="list" allowBlank="1" showInputMessage="1" showErrorMessage="1" sqref="K22:K23" xr:uid="{B7ECAAEF-8625-4854-A762-6E78FEC84655}">
      <formula1>"転用,譲渡,交換,貸付,取壊し"</formula1>
    </dataValidation>
    <dataValidation type="list" allowBlank="1" showInputMessage="1" showErrorMessage="1" sqref="I22:I23" xr:uid="{BB011F3B-6CB2-498A-8645-7F55D0B40C0C}">
      <formula1>"有（承認済）,有（申請済）,有（申請予定）,無"</formula1>
    </dataValidation>
    <dataValidation type="list" allowBlank="1" showInputMessage="1" showErrorMessage="1" sqref="B21:B23" xr:uid="{3D32FB5F-D757-44AC-AFCD-275B7C0347B6}">
      <formula1>"有,無"</formula1>
    </dataValidation>
  </dataValidations>
  <pageMargins left="0.70866141732283472" right="0.70866141732283472" top="0.74803149606299213" bottom="0.74803149606299213" header="0.31496062992125984" footer="0.31496062992125984"/>
  <pageSetup paperSize="9" scale="65"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0AF6E57-85ED-42B1-BB2E-B94BE32CA948}">
          <x14:formula1>
            <xm:f>'管理用（このシートは削除しないでください）'!$F$3:$F$9</xm:f>
          </x14:formula1>
          <xm:sqref>B19:K19</xm:sqref>
        </x14:dataValidation>
        <x14:dataValidation type="list" allowBlank="1" showInputMessage="1" showErrorMessage="1" xr:uid="{8B8B1439-3772-435B-9D31-3D3BB538344D}">
          <x14:formula1>
            <xm:f>'管理用（このシートは削除しないでください）'!$T$11:$T$12</xm:f>
          </x14:formula1>
          <xm:sqref>D46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78" customWidth="1"/>
    <col min="2" max="3" width="3.6328125" style="78" customWidth="1"/>
    <col min="4" max="6" width="20.6328125" style="78" customWidth="1"/>
    <col min="7" max="7" width="10.6328125" style="78" customWidth="1"/>
    <col min="8" max="8" width="7.6328125" style="121" customWidth="1"/>
    <col min="9" max="9" width="12" style="121" customWidth="1"/>
    <col min="10" max="10" width="16.36328125" style="121" customWidth="1"/>
    <col min="11" max="11" width="21.453125" style="121" customWidth="1"/>
    <col min="12" max="16" width="10.6328125" style="78" customWidth="1"/>
    <col min="17" max="17" width="10.6328125" style="121" customWidth="1"/>
    <col min="18" max="22" width="10.6328125" style="78" customWidth="1"/>
    <col min="23" max="35" width="11.36328125" style="78" customWidth="1"/>
    <col min="36" max="64" width="10.6328125" style="78" customWidth="1"/>
    <col min="65" max="175" width="3.6328125" style="78" customWidth="1"/>
    <col min="176" max="16384" width="1.08984375" style="78"/>
  </cols>
  <sheetData>
    <row r="1" spans="1:35" ht="26.25" customHeight="1">
      <c r="A1" s="748" t="s">
        <v>207</v>
      </c>
      <c r="B1" s="748"/>
      <c r="C1" s="748"/>
      <c r="D1" s="748"/>
      <c r="E1" s="748"/>
      <c r="F1" s="748"/>
      <c r="G1" s="748"/>
      <c r="H1" s="748"/>
      <c r="I1" s="748"/>
      <c r="J1" s="748"/>
      <c r="K1" s="80"/>
      <c r="L1" s="80"/>
      <c r="M1" s="80"/>
      <c r="N1" s="80"/>
      <c r="O1" s="80"/>
      <c r="P1" s="80"/>
      <c r="Q1" s="81"/>
      <c r="R1" s="82"/>
      <c r="S1" s="749" t="s">
        <v>208</v>
      </c>
      <c r="T1" s="749"/>
      <c r="U1" s="749"/>
      <c r="V1" s="749"/>
      <c r="W1" s="749"/>
      <c r="X1" s="749"/>
      <c r="Y1" s="749"/>
      <c r="Z1" s="749"/>
      <c r="AA1" s="749"/>
      <c r="AB1" s="749"/>
      <c r="AC1" s="749"/>
      <c r="AD1" s="749"/>
      <c r="AE1" s="749"/>
      <c r="AF1" s="749"/>
      <c r="AG1" s="749"/>
      <c r="AH1" s="749"/>
      <c r="AI1" s="749"/>
    </row>
    <row r="2" spans="1:35" ht="40.5" customHeight="1" thickBot="1">
      <c r="B2" s="750" t="s">
        <v>209</v>
      </c>
      <c r="C2" s="750"/>
      <c r="D2" s="750"/>
      <c r="E2" s="750"/>
      <c r="F2" s="750"/>
      <c r="G2" s="750"/>
      <c r="H2" s="750"/>
      <c r="I2" s="750"/>
      <c r="J2" s="750"/>
      <c r="K2" s="750"/>
      <c r="L2" s="750"/>
      <c r="M2" s="750"/>
      <c r="N2" s="750"/>
      <c r="O2" s="750"/>
      <c r="P2" s="750"/>
      <c r="Q2" s="750"/>
      <c r="R2" s="750"/>
      <c r="S2" s="749"/>
      <c r="T2" s="749"/>
      <c r="U2" s="749"/>
      <c r="V2" s="749"/>
      <c r="W2" s="749"/>
      <c r="X2" s="749"/>
      <c r="Y2" s="749"/>
      <c r="Z2" s="749"/>
      <c r="AA2" s="749"/>
      <c r="AB2" s="749"/>
      <c r="AC2" s="749"/>
      <c r="AD2" s="749"/>
      <c r="AE2" s="749"/>
      <c r="AF2" s="749"/>
      <c r="AG2" s="749"/>
      <c r="AH2" s="749"/>
      <c r="AI2" s="749"/>
    </row>
    <row r="3" spans="1:35" ht="20.149999999999999" customHeight="1">
      <c r="B3" s="751" t="s">
        <v>210</v>
      </c>
      <c r="C3" s="746" t="s">
        <v>211</v>
      </c>
      <c r="D3" s="746" t="s">
        <v>212</v>
      </c>
      <c r="E3" s="746" t="s">
        <v>213</v>
      </c>
      <c r="F3" s="753" t="s">
        <v>214</v>
      </c>
      <c r="G3" s="746" t="s">
        <v>215</v>
      </c>
      <c r="H3" s="746" t="s">
        <v>216</v>
      </c>
      <c r="I3" s="746" t="s">
        <v>217</v>
      </c>
      <c r="J3" s="746" t="s">
        <v>218</v>
      </c>
      <c r="K3" s="746" t="s">
        <v>219</v>
      </c>
      <c r="L3" s="83" t="s">
        <v>3</v>
      </c>
      <c r="M3" s="83" t="s">
        <v>4</v>
      </c>
      <c r="N3" s="83" t="s">
        <v>5</v>
      </c>
      <c r="O3" s="84" t="s">
        <v>6</v>
      </c>
      <c r="P3" s="85"/>
      <c r="Q3" s="86"/>
      <c r="R3" s="87" t="s">
        <v>7</v>
      </c>
      <c r="S3" s="83" t="s">
        <v>8</v>
      </c>
      <c r="T3" s="83" t="s">
        <v>9</v>
      </c>
      <c r="U3" s="83" t="s">
        <v>10</v>
      </c>
      <c r="V3" s="88" t="s">
        <v>11</v>
      </c>
      <c r="W3" s="756" t="s">
        <v>220</v>
      </c>
      <c r="X3" s="756" t="s">
        <v>221</v>
      </c>
      <c r="Y3" s="729" t="s">
        <v>222</v>
      </c>
      <c r="Z3" s="746" t="s">
        <v>223</v>
      </c>
      <c r="AA3" s="746" t="s">
        <v>224</v>
      </c>
      <c r="AB3" s="729" t="s">
        <v>225</v>
      </c>
      <c r="AC3" s="729" t="s">
        <v>226</v>
      </c>
      <c r="AD3" s="729" t="s">
        <v>227</v>
      </c>
      <c r="AE3" s="729" t="s">
        <v>228</v>
      </c>
      <c r="AF3" s="729" t="s">
        <v>229</v>
      </c>
      <c r="AG3" s="729" t="s">
        <v>230</v>
      </c>
      <c r="AH3" s="729" t="s">
        <v>231</v>
      </c>
      <c r="AI3" s="731" t="s">
        <v>232</v>
      </c>
    </row>
    <row r="4" spans="1:35" ht="64.5" customHeight="1">
      <c r="B4" s="752"/>
      <c r="C4" s="747"/>
      <c r="D4" s="747"/>
      <c r="E4" s="747"/>
      <c r="F4" s="754"/>
      <c r="G4" s="747"/>
      <c r="H4" s="747"/>
      <c r="I4" s="747"/>
      <c r="J4" s="747"/>
      <c r="K4" s="747"/>
      <c r="L4" s="89" t="s">
        <v>25</v>
      </c>
      <c r="M4" s="90" t="s">
        <v>26</v>
      </c>
      <c r="N4" s="89" t="s">
        <v>27</v>
      </c>
      <c r="O4" s="733" t="s">
        <v>233</v>
      </c>
      <c r="P4" s="735" t="s">
        <v>29</v>
      </c>
      <c r="Q4" s="736"/>
      <c r="R4" s="737"/>
      <c r="S4" s="738" t="s">
        <v>30</v>
      </c>
      <c r="T4" s="740" t="s">
        <v>31</v>
      </c>
      <c r="U4" s="742" t="s">
        <v>234</v>
      </c>
      <c r="V4" s="744" t="s">
        <v>235</v>
      </c>
      <c r="W4" s="757"/>
      <c r="X4" s="757"/>
      <c r="Y4" s="730"/>
      <c r="Z4" s="747"/>
      <c r="AA4" s="747"/>
      <c r="AB4" s="730"/>
      <c r="AC4" s="730"/>
      <c r="AD4" s="730"/>
      <c r="AE4" s="730"/>
      <c r="AF4" s="730"/>
      <c r="AG4" s="730"/>
      <c r="AH4" s="730"/>
      <c r="AI4" s="732"/>
    </row>
    <row r="5" spans="1:35" ht="39" customHeight="1">
      <c r="B5" s="752"/>
      <c r="C5" s="747"/>
      <c r="D5" s="747"/>
      <c r="E5" s="747"/>
      <c r="F5" s="755"/>
      <c r="G5" s="747"/>
      <c r="H5" s="747"/>
      <c r="I5" s="747"/>
      <c r="J5" s="747"/>
      <c r="K5" s="747"/>
      <c r="L5" s="91"/>
      <c r="M5" s="91"/>
      <c r="N5" s="92"/>
      <c r="O5" s="734"/>
      <c r="P5" s="93" t="s">
        <v>236</v>
      </c>
      <c r="Q5" s="93" t="s">
        <v>41</v>
      </c>
      <c r="R5" s="93" t="s">
        <v>42</v>
      </c>
      <c r="S5" s="739"/>
      <c r="T5" s="741"/>
      <c r="U5" s="743"/>
      <c r="V5" s="745"/>
      <c r="W5" s="757"/>
      <c r="X5" s="757"/>
      <c r="Y5" s="730"/>
      <c r="Z5" s="747"/>
      <c r="AA5" s="747"/>
      <c r="AB5" s="730"/>
      <c r="AC5" s="730"/>
      <c r="AD5" s="730"/>
      <c r="AE5" s="730"/>
      <c r="AF5" s="730"/>
      <c r="AG5" s="730"/>
      <c r="AH5" s="730"/>
      <c r="AI5" s="732"/>
    </row>
    <row r="6" spans="1:35" s="94" customFormat="1" ht="55">
      <c r="B6" s="95"/>
      <c r="C6" s="96"/>
      <c r="D6" s="96"/>
      <c r="E6" s="96"/>
      <c r="F6" s="96"/>
      <c r="G6" s="96"/>
      <c r="H6" s="96"/>
      <c r="I6" s="97" t="s">
        <v>237</v>
      </c>
      <c r="J6" s="97" t="s">
        <v>238</v>
      </c>
      <c r="K6" s="97" t="s">
        <v>239</v>
      </c>
      <c r="L6" s="98" t="s">
        <v>44</v>
      </c>
      <c r="M6" s="98" t="s">
        <v>44</v>
      </c>
      <c r="N6" s="98" t="s">
        <v>240</v>
      </c>
      <c r="O6" s="98" t="s">
        <v>44</v>
      </c>
      <c r="P6" s="98" t="s">
        <v>241</v>
      </c>
      <c r="Q6" s="98" t="s">
        <v>44</v>
      </c>
      <c r="R6" s="98" t="s">
        <v>44</v>
      </c>
      <c r="S6" s="98" t="s">
        <v>44</v>
      </c>
      <c r="T6" s="98" t="s">
        <v>44</v>
      </c>
      <c r="U6" s="99" t="s">
        <v>44</v>
      </c>
      <c r="V6" s="100" t="s">
        <v>44</v>
      </c>
      <c r="W6" s="101" t="s">
        <v>242</v>
      </c>
      <c r="X6" s="101" t="s">
        <v>242</v>
      </c>
      <c r="Y6" s="165" t="s">
        <v>243</v>
      </c>
      <c r="Z6" s="102" t="s">
        <v>241</v>
      </c>
      <c r="AA6" s="102" t="s">
        <v>244</v>
      </c>
      <c r="AB6" s="165" t="s">
        <v>245</v>
      </c>
      <c r="AC6" s="165" t="s">
        <v>243</v>
      </c>
      <c r="AD6" s="168" t="s">
        <v>246</v>
      </c>
      <c r="AE6" s="168" t="s">
        <v>247</v>
      </c>
      <c r="AF6" s="169" t="s">
        <v>248</v>
      </c>
      <c r="AG6" s="168" t="s">
        <v>249</v>
      </c>
      <c r="AH6" s="168" t="s">
        <v>249</v>
      </c>
      <c r="AI6" s="170" t="s">
        <v>249</v>
      </c>
    </row>
    <row r="7" spans="1:35" ht="19.5" customHeight="1">
      <c r="B7" s="103">
        <v>1</v>
      </c>
      <c r="C7" s="104">
        <v>1</v>
      </c>
      <c r="D7" s="104" t="s">
        <v>250</v>
      </c>
      <c r="E7" s="104" t="s">
        <v>251</v>
      </c>
      <c r="F7" s="104" t="s">
        <v>252</v>
      </c>
      <c r="G7" s="104" t="s">
        <v>253</v>
      </c>
      <c r="H7" s="105" t="s">
        <v>254</v>
      </c>
      <c r="I7" s="106">
        <v>1</v>
      </c>
      <c r="J7" s="105">
        <v>1</v>
      </c>
      <c r="K7" s="105">
        <v>2</v>
      </c>
      <c r="L7" s="107"/>
      <c r="M7" s="107"/>
      <c r="N7" s="107"/>
      <c r="O7" s="107"/>
      <c r="P7" s="108"/>
      <c r="Q7" s="109">
        <f>IF(J7=1,17500,"-")</f>
        <v>17500</v>
      </c>
      <c r="R7" s="107">
        <f>IF(J7=1,P7*Q7,IF(J7=2,1030000,IF(J7=3,310000,IF(J7=4,378000,""))))</f>
        <v>0</v>
      </c>
      <c r="S7" s="107">
        <f>MIN(O7,R7)</f>
        <v>0</v>
      </c>
      <c r="T7" s="110"/>
      <c r="U7" s="107">
        <f>MIN(N7,S7,T7)</f>
        <v>0</v>
      </c>
      <c r="V7" s="111">
        <f>ROUNDDOWN(U7,-3)</f>
        <v>0</v>
      </c>
      <c r="W7" s="79"/>
      <c r="X7" s="79"/>
      <c r="Y7" s="166"/>
      <c r="Z7" s="104"/>
      <c r="AA7" s="104"/>
      <c r="AB7" s="166"/>
      <c r="AC7" s="166"/>
      <c r="AD7" s="166"/>
      <c r="AE7" s="166"/>
      <c r="AF7" s="166"/>
      <c r="AG7" s="166"/>
      <c r="AH7" s="166"/>
      <c r="AI7" s="171"/>
    </row>
    <row r="8" spans="1:35" ht="20.149999999999999" customHeight="1">
      <c r="B8" s="103">
        <v>1</v>
      </c>
      <c r="C8" s="104">
        <v>1</v>
      </c>
      <c r="D8" s="104" t="s">
        <v>250</v>
      </c>
      <c r="E8" s="104" t="s">
        <v>251</v>
      </c>
      <c r="F8" s="104"/>
      <c r="G8" s="104" t="s">
        <v>253</v>
      </c>
      <c r="H8" s="105" t="s">
        <v>255</v>
      </c>
      <c r="I8" s="105">
        <v>1</v>
      </c>
      <c r="J8" s="105">
        <v>2</v>
      </c>
      <c r="K8" s="105" t="s">
        <v>256</v>
      </c>
      <c r="L8" s="107"/>
      <c r="M8" s="107"/>
      <c r="N8" s="107"/>
      <c r="O8" s="107"/>
      <c r="P8" s="108"/>
      <c r="Q8" s="109" t="str">
        <f t="shared" ref="Q8:Q41" si="0">IF(J8=1,17500,"-")</f>
        <v>-</v>
      </c>
      <c r="R8" s="107">
        <f t="shared" ref="R8:R42" si="1">IF(J8=1,P8*Q8,IF(J8=2,1030000,IF(J8=3,310000,IF(J8=4,378000,""))))</f>
        <v>1030000</v>
      </c>
      <c r="S8" s="107">
        <f t="shared" ref="S8:S15" si="2">MIN(O8,R8)</f>
        <v>1030000</v>
      </c>
      <c r="T8" s="110"/>
      <c r="U8" s="107">
        <f t="shared" ref="U8:U15" si="3">MIN(N8,S8,T8)</f>
        <v>1030000</v>
      </c>
      <c r="V8" s="111">
        <f t="shared" ref="V8:V42" si="4">ROUNDDOWN(U8,-3)</f>
        <v>1030000</v>
      </c>
      <c r="W8" s="79"/>
      <c r="X8" s="79"/>
      <c r="Y8" s="166"/>
      <c r="Z8" s="104"/>
      <c r="AA8" s="104"/>
      <c r="AB8" s="166"/>
      <c r="AC8" s="166"/>
      <c r="AD8" s="166"/>
      <c r="AE8" s="166"/>
      <c r="AF8" s="166"/>
      <c r="AG8" s="166"/>
      <c r="AH8" s="166"/>
      <c r="AI8" s="171"/>
    </row>
    <row r="9" spans="1:35" ht="20.149999999999999" customHeight="1">
      <c r="B9" s="103">
        <v>1</v>
      </c>
      <c r="C9" s="104">
        <v>1</v>
      </c>
      <c r="D9" s="104" t="s">
        <v>250</v>
      </c>
      <c r="E9" s="104" t="s">
        <v>251</v>
      </c>
      <c r="F9" s="104"/>
      <c r="G9" s="104" t="s">
        <v>253</v>
      </c>
      <c r="H9" s="105" t="s">
        <v>255</v>
      </c>
      <c r="I9" s="105">
        <v>1</v>
      </c>
      <c r="J9" s="105">
        <v>3</v>
      </c>
      <c r="K9" s="105" t="s">
        <v>255</v>
      </c>
      <c r="L9" s="107"/>
      <c r="M9" s="107"/>
      <c r="N9" s="107"/>
      <c r="O9" s="107"/>
      <c r="P9" s="108"/>
      <c r="Q9" s="109" t="str">
        <f t="shared" si="0"/>
        <v>-</v>
      </c>
      <c r="R9" s="107">
        <f t="shared" si="1"/>
        <v>310000</v>
      </c>
      <c r="S9" s="107">
        <f t="shared" si="2"/>
        <v>310000</v>
      </c>
      <c r="T9" s="110"/>
      <c r="U9" s="107">
        <f t="shared" si="3"/>
        <v>310000</v>
      </c>
      <c r="V9" s="111">
        <f t="shared" si="4"/>
        <v>310000</v>
      </c>
      <c r="W9" s="79"/>
      <c r="X9" s="79"/>
      <c r="Y9" s="166"/>
      <c r="Z9" s="104"/>
      <c r="AA9" s="104"/>
      <c r="AB9" s="166"/>
      <c r="AC9" s="166"/>
      <c r="AD9" s="166"/>
      <c r="AE9" s="166"/>
      <c r="AF9" s="166"/>
      <c r="AG9" s="166"/>
      <c r="AH9" s="166"/>
      <c r="AI9" s="171"/>
    </row>
    <row r="10" spans="1:35" ht="20.149999999999999" customHeight="1">
      <c r="B10" s="103">
        <v>1</v>
      </c>
      <c r="C10" s="104">
        <v>2</v>
      </c>
      <c r="D10" s="104" t="s">
        <v>250</v>
      </c>
      <c r="E10" s="104" t="s">
        <v>257</v>
      </c>
      <c r="F10" s="104"/>
      <c r="G10" s="104" t="s">
        <v>258</v>
      </c>
      <c r="H10" s="105" t="s">
        <v>254</v>
      </c>
      <c r="I10" s="105">
        <v>2</v>
      </c>
      <c r="J10" s="106">
        <v>1</v>
      </c>
      <c r="K10" s="105">
        <v>1</v>
      </c>
      <c r="L10" s="107"/>
      <c r="M10" s="107"/>
      <c r="N10" s="107"/>
      <c r="O10" s="107"/>
      <c r="P10" s="108"/>
      <c r="Q10" s="109">
        <f t="shared" si="0"/>
        <v>17500</v>
      </c>
      <c r="R10" s="107">
        <f t="shared" si="1"/>
        <v>0</v>
      </c>
      <c r="S10" s="107">
        <f t="shared" si="2"/>
        <v>0</v>
      </c>
      <c r="T10" s="110"/>
      <c r="U10" s="107">
        <f t="shared" si="3"/>
        <v>0</v>
      </c>
      <c r="V10" s="111">
        <f t="shared" si="4"/>
        <v>0</v>
      </c>
      <c r="W10" s="79"/>
      <c r="X10" s="79"/>
      <c r="Y10" s="166"/>
      <c r="Z10" s="104"/>
      <c r="AA10" s="104"/>
      <c r="AB10" s="166"/>
      <c r="AC10" s="166"/>
      <c r="AD10" s="166"/>
      <c r="AE10" s="166"/>
      <c r="AF10" s="166"/>
      <c r="AG10" s="166"/>
      <c r="AH10" s="166"/>
      <c r="AI10" s="171"/>
    </row>
    <row r="11" spans="1:35" ht="20.149999999999999" customHeight="1">
      <c r="B11" s="103">
        <v>1</v>
      </c>
      <c r="C11" s="104">
        <v>2</v>
      </c>
      <c r="D11" s="104" t="s">
        <v>250</v>
      </c>
      <c r="E11" s="104" t="s">
        <v>257</v>
      </c>
      <c r="F11" s="104"/>
      <c r="G11" s="104" t="s">
        <v>258</v>
      </c>
      <c r="H11" s="105" t="s">
        <v>259</v>
      </c>
      <c r="I11" s="105">
        <v>2</v>
      </c>
      <c r="J11" s="105">
        <v>1</v>
      </c>
      <c r="K11" s="105">
        <v>1</v>
      </c>
      <c r="L11" s="107"/>
      <c r="M11" s="107"/>
      <c r="N11" s="107"/>
      <c r="O11" s="107"/>
      <c r="P11" s="108"/>
      <c r="Q11" s="109">
        <f t="shared" si="0"/>
        <v>17500</v>
      </c>
      <c r="R11" s="107">
        <f t="shared" si="1"/>
        <v>0</v>
      </c>
      <c r="S11" s="107">
        <f t="shared" si="2"/>
        <v>0</v>
      </c>
      <c r="T11" s="110"/>
      <c r="U11" s="107">
        <f t="shared" si="3"/>
        <v>0</v>
      </c>
      <c r="V11" s="111">
        <f t="shared" si="4"/>
        <v>0</v>
      </c>
      <c r="W11" s="79"/>
      <c r="X11" s="79"/>
      <c r="Y11" s="166"/>
      <c r="Z11" s="104"/>
      <c r="AA11" s="104"/>
      <c r="AB11" s="166"/>
      <c r="AC11" s="166"/>
      <c r="AD11" s="166"/>
      <c r="AE11" s="166"/>
      <c r="AF11" s="166"/>
      <c r="AG11" s="166"/>
      <c r="AH11" s="166"/>
      <c r="AI11" s="171"/>
    </row>
    <row r="12" spans="1:35" ht="20.149999999999999" customHeight="1">
      <c r="B12" s="103">
        <v>1</v>
      </c>
      <c r="C12" s="104">
        <v>2</v>
      </c>
      <c r="D12" s="104" t="s">
        <v>250</v>
      </c>
      <c r="E12" s="104" t="s">
        <v>257</v>
      </c>
      <c r="F12" s="104"/>
      <c r="G12" s="104" t="s">
        <v>258</v>
      </c>
      <c r="H12" s="105" t="s">
        <v>260</v>
      </c>
      <c r="I12" s="105">
        <v>2</v>
      </c>
      <c r="J12" s="105">
        <v>1</v>
      </c>
      <c r="K12" s="105">
        <v>2</v>
      </c>
      <c r="L12" s="107"/>
      <c r="M12" s="107"/>
      <c r="N12" s="107"/>
      <c r="O12" s="107"/>
      <c r="P12" s="108"/>
      <c r="Q12" s="109">
        <f t="shared" si="0"/>
        <v>17500</v>
      </c>
      <c r="R12" s="107">
        <f t="shared" si="1"/>
        <v>0</v>
      </c>
      <c r="S12" s="107">
        <f t="shared" si="2"/>
        <v>0</v>
      </c>
      <c r="T12" s="110"/>
      <c r="U12" s="107">
        <f t="shared" si="3"/>
        <v>0</v>
      </c>
      <c r="V12" s="111">
        <f t="shared" si="4"/>
        <v>0</v>
      </c>
      <c r="W12" s="79"/>
      <c r="X12" s="79"/>
      <c r="Y12" s="166"/>
      <c r="Z12" s="104"/>
      <c r="AA12" s="104"/>
      <c r="AB12" s="166"/>
      <c r="AC12" s="166"/>
      <c r="AD12" s="166"/>
      <c r="AE12" s="166"/>
      <c r="AF12" s="166"/>
      <c r="AG12" s="166"/>
      <c r="AH12" s="166"/>
      <c r="AI12" s="171"/>
    </row>
    <row r="13" spans="1:35" ht="20.149999999999999" customHeight="1">
      <c r="B13" s="103">
        <v>1</v>
      </c>
      <c r="C13" s="104">
        <v>2</v>
      </c>
      <c r="D13" s="104" t="s">
        <v>250</v>
      </c>
      <c r="E13" s="104" t="s">
        <v>257</v>
      </c>
      <c r="F13" s="104"/>
      <c r="G13" s="104" t="s">
        <v>258</v>
      </c>
      <c r="H13" s="105" t="s">
        <v>261</v>
      </c>
      <c r="I13" s="105">
        <v>2</v>
      </c>
      <c r="J13" s="105">
        <v>1</v>
      </c>
      <c r="K13" s="105">
        <v>3</v>
      </c>
      <c r="L13" s="107"/>
      <c r="M13" s="107"/>
      <c r="N13" s="107"/>
      <c r="O13" s="107"/>
      <c r="P13" s="108"/>
      <c r="Q13" s="109">
        <f t="shared" si="0"/>
        <v>17500</v>
      </c>
      <c r="R13" s="107">
        <f t="shared" si="1"/>
        <v>0</v>
      </c>
      <c r="S13" s="107">
        <f t="shared" si="2"/>
        <v>0</v>
      </c>
      <c r="T13" s="110"/>
      <c r="U13" s="107">
        <f t="shared" si="3"/>
        <v>0</v>
      </c>
      <c r="V13" s="111">
        <f t="shared" si="4"/>
        <v>0</v>
      </c>
      <c r="W13" s="79"/>
      <c r="X13" s="79"/>
      <c r="Y13" s="166"/>
      <c r="Z13" s="104"/>
      <c r="AA13" s="104"/>
      <c r="AB13" s="166"/>
      <c r="AC13" s="166"/>
      <c r="AD13" s="166"/>
      <c r="AE13" s="166"/>
      <c r="AF13" s="166"/>
      <c r="AG13" s="166"/>
      <c r="AH13" s="166"/>
      <c r="AI13" s="171"/>
    </row>
    <row r="14" spans="1:35" ht="20.149999999999999" customHeight="1">
      <c r="B14" s="103">
        <v>1</v>
      </c>
      <c r="C14" s="104">
        <v>2</v>
      </c>
      <c r="D14" s="104" t="s">
        <v>250</v>
      </c>
      <c r="E14" s="104" t="s">
        <v>257</v>
      </c>
      <c r="F14" s="104"/>
      <c r="G14" s="104" t="s">
        <v>258</v>
      </c>
      <c r="H14" s="105" t="s">
        <v>255</v>
      </c>
      <c r="I14" s="105">
        <v>2</v>
      </c>
      <c r="J14" s="105">
        <v>2</v>
      </c>
      <c r="K14" s="105" t="s">
        <v>255</v>
      </c>
      <c r="L14" s="104"/>
      <c r="M14" s="104"/>
      <c r="N14" s="104"/>
      <c r="O14" s="104"/>
      <c r="P14" s="108"/>
      <c r="Q14" s="109" t="str">
        <f t="shared" si="0"/>
        <v>-</v>
      </c>
      <c r="R14" s="107">
        <f t="shared" si="1"/>
        <v>1030000</v>
      </c>
      <c r="S14" s="107">
        <f t="shared" si="2"/>
        <v>1030000</v>
      </c>
      <c r="T14" s="110"/>
      <c r="U14" s="107">
        <f t="shared" si="3"/>
        <v>1030000</v>
      </c>
      <c r="V14" s="111">
        <f t="shared" si="4"/>
        <v>1030000</v>
      </c>
      <c r="W14" s="79"/>
      <c r="X14" s="79"/>
      <c r="Y14" s="166"/>
      <c r="Z14" s="104"/>
      <c r="AA14" s="104"/>
      <c r="AB14" s="166"/>
      <c r="AC14" s="166"/>
      <c r="AD14" s="166"/>
      <c r="AE14" s="166"/>
      <c r="AF14" s="166"/>
      <c r="AG14" s="166"/>
      <c r="AH14" s="166"/>
      <c r="AI14" s="171"/>
    </row>
    <row r="15" spans="1:35" ht="20.149999999999999" customHeight="1">
      <c r="B15" s="103">
        <v>1</v>
      </c>
      <c r="C15" s="104">
        <v>2</v>
      </c>
      <c r="D15" s="104" t="s">
        <v>250</v>
      </c>
      <c r="E15" s="104" t="s">
        <v>257</v>
      </c>
      <c r="F15" s="104"/>
      <c r="G15" s="104" t="s">
        <v>258</v>
      </c>
      <c r="H15" s="105" t="s">
        <v>255</v>
      </c>
      <c r="I15" s="105">
        <v>2</v>
      </c>
      <c r="J15" s="105">
        <v>4</v>
      </c>
      <c r="K15" s="105" t="s">
        <v>255</v>
      </c>
      <c r="L15" s="104"/>
      <c r="M15" s="104"/>
      <c r="N15" s="104"/>
      <c r="O15" s="104"/>
      <c r="P15" s="108"/>
      <c r="Q15" s="109" t="str">
        <f t="shared" si="0"/>
        <v>-</v>
      </c>
      <c r="R15" s="107">
        <f t="shared" si="1"/>
        <v>378000</v>
      </c>
      <c r="S15" s="107">
        <f t="shared" si="2"/>
        <v>378000</v>
      </c>
      <c r="T15" s="110"/>
      <c r="U15" s="107">
        <f t="shared" si="3"/>
        <v>378000</v>
      </c>
      <c r="V15" s="111">
        <f t="shared" si="4"/>
        <v>378000</v>
      </c>
      <c r="W15" s="79"/>
      <c r="X15" s="79"/>
      <c r="Y15" s="166"/>
      <c r="Z15" s="104"/>
      <c r="AA15" s="104"/>
      <c r="AB15" s="166"/>
      <c r="AC15" s="166"/>
      <c r="AD15" s="166"/>
      <c r="AE15" s="166"/>
      <c r="AF15" s="166"/>
      <c r="AG15" s="166"/>
      <c r="AH15" s="166"/>
      <c r="AI15" s="171"/>
    </row>
    <row r="16" spans="1:35" ht="19.5" customHeight="1">
      <c r="B16" s="103"/>
      <c r="C16" s="104"/>
      <c r="D16" s="104"/>
      <c r="E16" s="104"/>
      <c r="F16" s="104"/>
      <c r="G16" s="104"/>
      <c r="H16" s="105"/>
      <c r="I16" s="106"/>
      <c r="J16" s="105"/>
      <c r="K16" s="105"/>
      <c r="L16" s="107"/>
      <c r="M16" s="107"/>
      <c r="N16" s="107"/>
      <c r="O16" s="107"/>
      <c r="P16" s="108"/>
      <c r="Q16" s="109" t="str">
        <f t="shared" si="0"/>
        <v>-</v>
      </c>
      <c r="R16" s="107" t="str">
        <f t="shared" si="1"/>
        <v/>
      </c>
      <c r="S16" s="107">
        <f>MIN(O16,R16)</f>
        <v>0</v>
      </c>
      <c r="T16" s="110"/>
      <c r="U16" s="107">
        <f>MIN(N16,S16,T16)</f>
        <v>0</v>
      </c>
      <c r="V16" s="111">
        <f>ROUNDDOWN(U16,-3)</f>
        <v>0</v>
      </c>
      <c r="W16" s="79"/>
      <c r="X16" s="79"/>
      <c r="Y16" s="166"/>
      <c r="Z16" s="104"/>
      <c r="AA16" s="104"/>
      <c r="AB16" s="166"/>
      <c r="AC16" s="166"/>
      <c r="AD16" s="166"/>
      <c r="AE16" s="166"/>
      <c r="AF16" s="166"/>
      <c r="AG16" s="166"/>
      <c r="AH16" s="166"/>
      <c r="AI16" s="171"/>
    </row>
    <row r="17" spans="2:35" ht="20.149999999999999" customHeight="1">
      <c r="B17" s="103"/>
      <c r="C17" s="104"/>
      <c r="D17" s="104"/>
      <c r="E17" s="104"/>
      <c r="F17" s="104"/>
      <c r="G17" s="104"/>
      <c r="H17" s="105"/>
      <c r="I17" s="105"/>
      <c r="J17" s="105"/>
      <c r="K17" s="105"/>
      <c r="L17" s="107"/>
      <c r="M17" s="107"/>
      <c r="N17" s="107"/>
      <c r="O17" s="107"/>
      <c r="P17" s="108"/>
      <c r="Q17" s="109" t="str">
        <f t="shared" si="0"/>
        <v>-</v>
      </c>
      <c r="R17" s="107" t="str">
        <f t="shared" si="1"/>
        <v/>
      </c>
      <c r="S17" s="107">
        <f t="shared" ref="S17:S24" si="5">MIN(O17,R17)</f>
        <v>0</v>
      </c>
      <c r="T17" s="110"/>
      <c r="U17" s="107">
        <f t="shared" ref="U17:U24" si="6">MIN(N17,S17,T17)</f>
        <v>0</v>
      </c>
      <c r="V17" s="111">
        <f t="shared" si="4"/>
        <v>0</v>
      </c>
      <c r="W17" s="79"/>
      <c r="X17" s="79"/>
      <c r="Y17" s="166"/>
      <c r="Z17" s="104"/>
      <c r="AA17" s="104"/>
      <c r="AB17" s="166"/>
      <c r="AC17" s="166"/>
      <c r="AD17" s="166"/>
      <c r="AE17" s="166"/>
      <c r="AF17" s="166"/>
      <c r="AG17" s="166"/>
      <c r="AH17" s="166"/>
      <c r="AI17" s="171"/>
    </row>
    <row r="18" spans="2:35" ht="20.149999999999999" customHeight="1">
      <c r="B18" s="103"/>
      <c r="C18" s="104"/>
      <c r="D18" s="104"/>
      <c r="E18" s="104"/>
      <c r="F18" s="104"/>
      <c r="G18" s="104"/>
      <c r="H18" s="105"/>
      <c r="I18" s="105"/>
      <c r="J18" s="105"/>
      <c r="K18" s="105"/>
      <c r="L18" s="107"/>
      <c r="M18" s="107"/>
      <c r="N18" s="107"/>
      <c r="O18" s="107"/>
      <c r="P18" s="108"/>
      <c r="Q18" s="109" t="str">
        <f t="shared" si="0"/>
        <v>-</v>
      </c>
      <c r="R18" s="107" t="str">
        <f t="shared" si="1"/>
        <v/>
      </c>
      <c r="S18" s="107">
        <f t="shared" si="5"/>
        <v>0</v>
      </c>
      <c r="T18" s="110"/>
      <c r="U18" s="107">
        <f t="shared" si="6"/>
        <v>0</v>
      </c>
      <c r="V18" s="111">
        <f t="shared" si="4"/>
        <v>0</v>
      </c>
      <c r="W18" s="79"/>
      <c r="X18" s="79"/>
      <c r="Y18" s="166"/>
      <c r="Z18" s="104"/>
      <c r="AA18" s="104"/>
      <c r="AB18" s="166"/>
      <c r="AC18" s="166"/>
      <c r="AD18" s="166"/>
      <c r="AE18" s="166"/>
      <c r="AF18" s="166"/>
      <c r="AG18" s="166"/>
      <c r="AH18" s="166"/>
      <c r="AI18" s="171"/>
    </row>
    <row r="19" spans="2:35" ht="20.149999999999999" customHeight="1">
      <c r="B19" s="103"/>
      <c r="C19" s="104"/>
      <c r="D19" s="104"/>
      <c r="E19" s="104"/>
      <c r="F19" s="104"/>
      <c r="G19" s="104"/>
      <c r="H19" s="105"/>
      <c r="I19" s="105"/>
      <c r="J19" s="106"/>
      <c r="K19" s="105"/>
      <c r="L19" s="107"/>
      <c r="M19" s="107"/>
      <c r="N19" s="107"/>
      <c r="O19" s="107"/>
      <c r="P19" s="108"/>
      <c r="Q19" s="109" t="str">
        <f t="shared" si="0"/>
        <v>-</v>
      </c>
      <c r="R19" s="107" t="str">
        <f t="shared" si="1"/>
        <v/>
      </c>
      <c r="S19" s="107">
        <f t="shared" si="5"/>
        <v>0</v>
      </c>
      <c r="T19" s="110"/>
      <c r="U19" s="107">
        <f t="shared" si="6"/>
        <v>0</v>
      </c>
      <c r="V19" s="111">
        <f t="shared" si="4"/>
        <v>0</v>
      </c>
      <c r="W19" s="79"/>
      <c r="X19" s="79"/>
      <c r="Y19" s="166"/>
      <c r="Z19" s="104"/>
      <c r="AA19" s="104"/>
      <c r="AB19" s="166"/>
      <c r="AC19" s="166"/>
      <c r="AD19" s="166"/>
      <c r="AE19" s="166"/>
      <c r="AF19" s="166"/>
      <c r="AG19" s="166"/>
      <c r="AH19" s="166"/>
      <c r="AI19" s="171"/>
    </row>
    <row r="20" spans="2:35" ht="20.149999999999999" customHeight="1">
      <c r="B20" s="103"/>
      <c r="C20" s="104"/>
      <c r="D20" s="104"/>
      <c r="E20" s="104"/>
      <c r="F20" s="104"/>
      <c r="G20" s="104"/>
      <c r="H20" s="105"/>
      <c r="I20" s="105"/>
      <c r="J20" s="105"/>
      <c r="K20" s="105"/>
      <c r="L20" s="107"/>
      <c r="M20" s="107"/>
      <c r="N20" s="107"/>
      <c r="O20" s="107"/>
      <c r="P20" s="108"/>
      <c r="Q20" s="109" t="str">
        <f t="shared" si="0"/>
        <v>-</v>
      </c>
      <c r="R20" s="107" t="str">
        <f t="shared" si="1"/>
        <v/>
      </c>
      <c r="S20" s="107">
        <f t="shared" si="5"/>
        <v>0</v>
      </c>
      <c r="T20" s="110"/>
      <c r="U20" s="107">
        <f t="shared" si="6"/>
        <v>0</v>
      </c>
      <c r="V20" s="111">
        <f t="shared" si="4"/>
        <v>0</v>
      </c>
      <c r="W20" s="79"/>
      <c r="X20" s="79"/>
      <c r="Y20" s="166"/>
      <c r="Z20" s="104"/>
      <c r="AA20" s="104"/>
      <c r="AB20" s="166"/>
      <c r="AC20" s="166"/>
      <c r="AD20" s="166"/>
      <c r="AE20" s="166"/>
      <c r="AF20" s="166"/>
      <c r="AG20" s="166"/>
      <c r="AH20" s="166"/>
      <c r="AI20" s="171"/>
    </row>
    <row r="21" spans="2:35" ht="20.149999999999999" customHeight="1">
      <c r="B21" s="103"/>
      <c r="C21" s="104"/>
      <c r="D21" s="104"/>
      <c r="E21" s="104"/>
      <c r="F21" s="104"/>
      <c r="G21" s="104"/>
      <c r="H21" s="105"/>
      <c r="I21" s="105"/>
      <c r="J21" s="105"/>
      <c r="K21" s="105"/>
      <c r="L21" s="107"/>
      <c r="M21" s="107"/>
      <c r="N21" s="107"/>
      <c r="O21" s="107"/>
      <c r="P21" s="108"/>
      <c r="Q21" s="109" t="str">
        <f t="shared" si="0"/>
        <v>-</v>
      </c>
      <c r="R21" s="107" t="str">
        <f t="shared" si="1"/>
        <v/>
      </c>
      <c r="S21" s="107">
        <f t="shared" si="5"/>
        <v>0</v>
      </c>
      <c r="T21" s="110"/>
      <c r="U21" s="107">
        <f t="shared" si="6"/>
        <v>0</v>
      </c>
      <c r="V21" s="111">
        <f t="shared" si="4"/>
        <v>0</v>
      </c>
      <c r="W21" s="79"/>
      <c r="X21" s="79"/>
      <c r="Y21" s="166"/>
      <c r="Z21" s="104"/>
      <c r="AA21" s="104"/>
      <c r="AB21" s="166"/>
      <c r="AC21" s="166"/>
      <c r="AD21" s="166"/>
      <c r="AE21" s="166"/>
      <c r="AF21" s="166"/>
      <c r="AG21" s="166"/>
      <c r="AH21" s="166"/>
      <c r="AI21" s="171"/>
    </row>
    <row r="22" spans="2:35" ht="20.149999999999999" customHeight="1">
      <c r="B22" s="103"/>
      <c r="C22" s="104"/>
      <c r="D22" s="104"/>
      <c r="E22" s="104"/>
      <c r="F22" s="104"/>
      <c r="G22" s="104"/>
      <c r="H22" s="105"/>
      <c r="I22" s="105"/>
      <c r="J22" s="105"/>
      <c r="K22" s="105"/>
      <c r="L22" s="107"/>
      <c r="M22" s="107"/>
      <c r="N22" s="107"/>
      <c r="O22" s="107"/>
      <c r="P22" s="108"/>
      <c r="Q22" s="109" t="str">
        <f t="shared" si="0"/>
        <v>-</v>
      </c>
      <c r="R22" s="107" t="str">
        <f t="shared" si="1"/>
        <v/>
      </c>
      <c r="S22" s="107">
        <f t="shared" si="5"/>
        <v>0</v>
      </c>
      <c r="T22" s="110"/>
      <c r="U22" s="107">
        <f t="shared" si="6"/>
        <v>0</v>
      </c>
      <c r="V22" s="111">
        <f t="shared" si="4"/>
        <v>0</v>
      </c>
      <c r="W22" s="79"/>
      <c r="X22" s="79"/>
      <c r="Y22" s="166"/>
      <c r="Z22" s="104"/>
      <c r="AA22" s="104"/>
      <c r="AB22" s="166"/>
      <c r="AC22" s="166"/>
      <c r="AD22" s="166"/>
      <c r="AE22" s="166"/>
      <c r="AF22" s="166"/>
      <c r="AG22" s="166"/>
      <c r="AH22" s="166"/>
      <c r="AI22" s="171"/>
    </row>
    <row r="23" spans="2:35" ht="20.149999999999999" customHeight="1">
      <c r="B23" s="103"/>
      <c r="C23" s="104"/>
      <c r="D23" s="104"/>
      <c r="E23" s="104"/>
      <c r="F23" s="104"/>
      <c r="G23" s="104"/>
      <c r="H23" s="105"/>
      <c r="I23" s="105"/>
      <c r="J23" s="105"/>
      <c r="K23" s="105"/>
      <c r="L23" s="104"/>
      <c r="M23" s="104"/>
      <c r="N23" s="104"/>
      <c r="O23" s="104"/>
      <c r="P23" s="108"/>
      <c r="Q23" s="109" t="str">
        <f t="shared" si="0"/>
        <v>-</v>
      </c>
      <c r="R23" s="107" t="str">
        <f t="shared" si="1"/>
        <v/>
      </c>
      <c r="S23" s="107">
        <f t="shared" si="5"/>
        <v>0</v>
      </c>
      <c r="T23" s="110"/>
      <c r="U23" s="107">
        <f t="shared" si="6"/>
        <v>0</v>
      </c>
      <c r="V23" s="111">
        <f t="shared" si="4"/>
        <v>0</v>
      </c>
      <c r="W23" s="79"/>
      <c r="X23" s="79"/>
      <c r="Y23" s="166"/>
      <c r="Z23" s="104"/>
      <c r="AA23" s="104"/>
      <c r="AB23" s="166"/>
      <c r="AC23" s="166"/>
      <c r="AD23" s="166"/>
      <c r="AE23" s="166"/>
      <c r="AF23" s="166"/>
      <c r="AG23" s="166"/>
      <c r="AH23" s="166"/>
      <c r="AI23" s="171"/>
    </row>
    <row r="24" spans="2:35" ht="20.149999999999999" customHeight="1">
      <c r="B24" s="103"/>
      <c r="C24" s="104"/>
      <c r="D24" s="104"/>
      <c r="E24" s="104"/>
      <c r="F24" s="104"/>
      <c r="G24" s="104"/>
      <c r="H24" s="105"/>
      <c r="I24" s="105"/>
      <c r="J24" s="105"/>
      <c r="K24" s="105"/>
      <c r="L24" s="104"/>
      <c r="M24" s="104"/>
      <c r="N24" s="104"/>
      <c r="O24" s="104"/>
      <c r="P24" s="108"/>
      <c r="Q24" s="109" t="str">
        <f t="shared" si="0"/>
        <v>-</v>
      </c>
      <c r="R24" s="107" t="str">
        <f t="shared" si="1"/>
        <v/>
      </c>
      <c r="S24" s="107">
        <f t="shared" si="5"/>
        <v>0</v>
      </c>
      <c r="T24" s="110"/>
      <c r="U24" s="107">
        <f t="shared" si="6"/>
        <v>0</v>
      </c>
      <c r="V24" s="111">
        <f t="shared" si="4"/>
        <v>0</v>
      </c>
      <c r="W24" s="79"/>
      <c r="X24" s="79"/>
      <c r="Y24" s="166"/>
      <c r="Z24" s="104"/>
      <c r="AA24" s="104"/>
      <c r="AB24" s="166"/>
      <c r="AC24" s="166"/>
      <c r="AD24" s="166"/>
      <c r="AE24" s="166"/>
      <c r="AF24" s="166"/>
      <c r="AG24" s="166"/>
      <c r="AH24" s="166"/>
      <c r="AI24" s="171"/>
    </row>
    <row r="25" spans="2:35" ht="19.5" customHeight="1">
      <c r="B25" s="103"/>
      <c r="C25" s="104"/>
      <c r="D25" s="104"/>
      <c r="E25" s="104"/>
      <c r="F25" s="104"/>
      <c r="G25" s="104"/>
      <c r="H25" s="105"/>
      <c r="I25" s="106"/>
      <c r="J25" s="105"/>
      <c r="K25" s="105"/>
      <c r="L25" s="107"/>
      <c r="M25" s="107"/>
      <c r="N25" s="107"/>
      <c r="O25" s="107"/>
      <c r="P25" s="108"/>
      <c r="Q25" s="109" t="str">
        <f t="shared" si="0"/>
        <v>-</v>
      </c>
      <c r="R25" s="107" t="str">
        <f t="shared" si="1"/>
        <v/>
      </c>
      <c r="S25" s="107">
        <f>MIN(O25,R25)</f>
        <v>0</v>
      </c>
      <c r="T25" s="110"/>
      <c r="U25" s="107">
        <f>MIN(N25,S25,T25)</f>
        <v>0</v>
      </c>
      <c r="V25" s="111">
        <f>ROUNDDOWN(U25,-3)</f>
        <v>0</v>
      </c>
      <c r="W25" s="79"/>
      <c r="X25" s="79"/>
      <c r="Y25" s="166"/>
      <c r="Z25" s="104"/>
      <c r="AA25" s="104"/>
      <c r="AB25" s="166"/>
      <c r="AC25" s="166"/>
      <c r="AD25" s="166"/>
      <c r="AE25" s="166"/>
      <c r="AF25" s="166"/>
      <c r="AG25" s="166"/>
      <c r="AH25" s="166"/>
      <c r="AI25" s="171"/>
    </row>
    <row r="26" spans="2:35" ht="20.149999999999999" customHeight="1">
      <c r="B26" s="103"/>
      <c r="C26" s="104"/>
      <c r="D26" s="104"/>
      <c r="E26" s="104"/>
      <c r="F26" s="104"/>
      <c r="G26" s="104"/>
      <c r="H26" s="105"/>
      <c r="I26" s="105"/>
      <c r="J26" s="105"/>
      <c r="K26" s="105"/>
      <c r="L26" s="107"/>
      <c r="M26" s="107"/>
      <c r="N26" s="107"/>
      <c r="O26" s="107"/>
      <c r="P26" s="108"/>
      <c r="Q26" s="109" t="str">
        <f t="shared" si="0"/>
        <v>-</v>
      </c>
      <c r="R26" s="107" t="str">
        <f t="shared" si="1"/>
        <v/>
      </c>
      <c r="S26" s="107">
        <f t="shared" ref="S26:S33" si="7">MIN(O26,R26)</f>
        <v>0</v>
      </c>
      <c r="T26" s="110"/>
      <c r="U26" s="107">
        <f t="shared" ref="U26:U33" si="8">MIN(N26,S26,T26)</f>
        <v>0</v>
      </c>
      <c r="V26" s="111">
        <f t="shared" si="4"/>
        <v>0</v>
      </c>
      <c r="W26" s="79"/>
      <c r="X26" s="79"/>
      <c r="Y26" s="166"/>
      <c r="Z26" s="104"/>
      <c r="AA26" s="104"/>
      <c r="AB26" s="166"/>
      <c r="AC26" s="166"/>
      <c r="AD26" s="166"/>
      <c r="AE26" s="166"/>
      <c r="AF26" s="166"/>
      <c r="AG26" s="166"/>
      <c r="AH26" s="166"/>
      <c r="AI26" s="171"/>
    </row>
    <row r="27" spans="2:35" ht="20.149999999999999" customHeight="1">
      <c r="B27" s="103"/>
      <c r="C27" s="104"/>
      <c r="D27" s="104"/>
      <c r="E27" s="104"/>
      <c r="F27" s="104"/>
      <c r="G27" s="104"/>
      <c r="H27" s="105"/>
      <c r="I27" s="105"/>
      <c r="J27" s="105"/>
      <c r="K27" s="105"/>
      <c r="L27" s="107"/>
      <c r="M27" s="107"/>
      <c r="N27" s="107"/>
      <c r="O27" s="107"/>
      <c r="P27" s="108"/>
      <c r="Q27" s="109" t="str">
        <f t="shared" si="0"/>
        <v>-</v>
      </c>
      <c r="R27" s="107" t="str">
        <f t="shared" si="1"/>
        <v/>
      </c>
      <c r="S27" s="107">
        <f t="shared" si="7"/>
        <v>0</v>
      </c>
      <c r="T27" s="110"/>
      <c r="U27" s="107">
        <f t="shared" si="8"/>
        <v>0</v>
      </c>
      <c r="V27" s="111">
        <f t="shared" si="4"/>
        <v>0</v>
      </c>
      <c r="W27" s="79"/>
      <c r="X27" s="79"/>
      <c r="Y27" s="166"/>
      <c r="Z27" s="104"/>
      <c r="AA27" s="104"/>
      <c r="AB27" s="166"/>
      <c r="AC27" s="166"/>
      <c r="AD27" s="166"/>
      <c r="AE27" s="166"/>
      <c r="AF27" s="166"/>
      <c r="AG27" s="166"/>
      <c r="AH27" s="166"/>
      <c r="AI27" s="171"/>
    </row>
    <row r="28" spans="2:35" ht="20.149999999999999" customHeight="1">
      <c r="B28" s="103"/>
      <c r="C28" s="104"/>
      <c r="D28" s="104"/>
      <c r="E28" s="104"/>
      <c r="F28" s="104"/>
      <c r="G28" s="104"/>
      <c r="H28" s="105"/>
      <c r="I28" s="105"/>
      <c r="J28" s="106"/>
      <c r="K28" s="105"/>
      <c r="L28" s="107"/>
      <c r="M28" s="107"/>
      <c r="N28" s="107"/>
      <c r="O28" s="107"/>
      <c r="P28" s="108"/>
      <c r="Q28" s="109" t="str">
        <f t="shared" si="0"/>
        <v>-</v>
      </c>
      <c r="R28" s="107" t="str">
        <f t="shared" si="1"/>
        <v/>
      </c>
      <c r="S28" s="107">
        <f t="shared" si="7"/>
        <v>0</v>
      </c>
      <c r="T28" s="110"/>
      <c r="U28" s="107">
        <f t="shared" si="8"/>
        <v>0</v>
      </c>
      <c r="V28" s="111">
        <f t="shared" si="4"/>
        <v>0</v>
      </c>
      <c r="W28" s="79"/>
      <c r="X28" s="79"/>
      <c r="Y28" s="166"/>
      <c r="Z28" s="104"/>
      <c r="AA28" s="104"/>
      <c r="AB28" s="166"/>
      <c r="AC28" s="166"/>
      <c r="AD28" s="166"/>
      <c r="AE28" s="166"/>
      <c r="AF28" s="166"/>
      <c r="AG28" s="166"/>
      <c r="AH28" s="166"/>
      <c r="AI28" s="171"/>
    </row>
    <row r="29" spans="2:35" ht="20.149999999999999" customHeight="1">
      <c r="B29" s="103"/>
      <c r="C29" s="104"/>
      <c r="D29" s="104"/>
      <c r="E29" s="104"/>
      <c r="F29" s="104"/>
      <c r="G29" s="104"/>
      <c r="H29" s="105"/>
      <c r="I29" s="105"/>
      <c r="J29" s="105"/>
      <c r="K29" s="105"/>
      <c r="L29" s="107"/>
      <c r="M29" s="107"/>
      <c r="N29" s="107"/>
      <c r="O29" s="107"/>
      <c r="P29" s="108"/>
      <c r="Q29" s="109" t="str">
        <f t="shared" si="0"/>
        <v>-</v>
      </c>
      <c r="R29" s="107" t="str">
        <f t="shared" si="1"/>
        <v/>
      </c>
      <c r="S29" s="107">
        <f t="shared" si="7"/>
        <v>0</v>
      </c>
      <c r="T29" s="110"/>
      <c r="U29" s="107">
        <f t="shared" si="8"/>
        <v>0</v>
      </c>
      <c r="V29" s="111">
        <f t="shared" si="4"/>
        <v>0</v>
      </c>
      <c r="W29" s="79"/>
      <c r="X29" s="79"/>
      <c r="Y29" s="166"/>
      <c r="Z29" s="104"/>
      <c r="AA29" s="104"/>
      <c r="AB29" s="166"/>
      <c r="AC29" s="166"/>
      <c r="AD29" s="166"/>
      <c r="AE29" s="166"/>
      <c r="AF29" s="166"/>
      <c r="AG29" s="166"/>
      <c r="AH29" s="166"/>
      <c r="AI29" s="171"/>
    </row>
    <row r="30" spans="2:35" ht="20.149999999999999" customHeight="1">
      <c r="B30" s="103"/>
      <c r="C30" s="104"/>
      <c r="D30" s="104"/>
      <c r="E30" s="104"/>
      <c r="F30" s="104"/>
      <c r="G30" s="104"/>
      <c r="H30" s="105"/>
      <c r="I30" s="105"/>
      <c r="J30" s="105"/>
      <c r="K30" s="105"/>
      <c r="L30" s="107"/>
      <c r="M30" s="107"/>
      <c r="N30" s="107"/>
      <c r="O30" s="107"/>
      <c r="P30" s="108"/>
      <c r="Q30" s="109" t="str">
        <f t="shared" si="0"/>
        <v>-</v>
      </c>
      <c r="R30" s="107" t="str">
        <f t="shared" si="1"/>
        <v/>
      </c>
      <c r="S30" s="107">
        <f t="shared" si="7"/>
        <v>0</v>
      </c>
      <c r="T30" s="110"/>
      <c r="U30" s="107">
        <f t="shared" si="8"/>
        <v>0</v>
      </c>
      <c r="V30" s="111">
        <f t="shared" si="4"/>
        <v>0</v>
      </c>
      <c r="W30" s="79"/>
      <c r="X30" s="79"/>
      <c r="Y30" s="166"/>
      <c r="Z30" s="104"/>
      <c r="AA30" s="104"/>
      <c r="AB30" s="166"/>
      <c r="AC30" s="166"/>
      <c r="AD30" s="166"/>
      <c r="AE30" s="166"/>
      <c r="AF30" s="166"/>
      <c r="AG30" s="166"/>
      <c r="AH30" s="166"/>
      <c r="AI30" s="171"/>
    </row>
    <row r="31" spans="2:35" ht="20.149999999999999" customHeight="1">
      <c r="B31" s="103"/>
      <c r="C31" s="104"/>
      <c r="D31" s="104"/>
      <c r="E31" s="104"/>
      <c r="F31" s="104"/>
      <c r="G31" s="104"/>
      <c r="H31" s="105"/>
      <c r="I31" s="105"/>
      <c r="J31" s="105"/>
      <c r="K31" s="105"/>
      <c r="L31" s="107"/>
      <c r="M31" s="107"/>
      <c r="N31" s="107"/>
      <c r="O31" s="107"/>
      <c r="P31" s="108"/>
      <c r="Q31" s="109" t="str">
        <f t="shared" si="0"/>
        <v>-</v>
      </c>
      <c r="R31" s="107" t="str">
        <f t="shared" si="1"/>
        <v/>
      </c>
      <c r="S31" s="107">
        <f t="shared" si="7"/>
        <v>0</v>
      </c>
      <c r="T31" s="110"/>
      <c r="U31" s="107">
        <f t="shared" si="8"/>
        <v>0</v>
      </c>
      <c r="V31" s="111">
        <f t="shared" si="4"/>
        <v>0</v>
      </c>
      <c r="W31" s="79"/>
      <c r="X31" s="79"/>
      <c r="Y31" s="166"/>
      <c r="Z31" s="104"/>
      <c r="AA31" s="104"/>
      <c r="AB31" s="166"/>
      <c r="AC31" s="166"/>
      <c r="AD31" s="166"/>
      <c r="AE31" s="166"/>
      <c r="AF31" s="166"/>
      <c r="AG31" s="166"/>
      <c r="AH31" s="166"/>
      <c r="AI31" s="171"/>
    </row>
    <row r="32" spans="2:35" ht="20.149999999999999" customHeight="1">
      <c r="B32" s="103"/>
      <c r="C32" s="104"/>
      <c r="D32" s="104"/>
      <c r="E32" s="104"/>
      <c r="F32" s="104"/>
      <c r="G32" s="104"/>
      <c r="H32" s="105"/>
      <c r="I32" s="105"/>
      <c r="J32" s="105"/>
      <c r="K32" s="105"/>
      <c r="L32" s="104"/>
      <c r="M32" s="104"/>
      <c r="N32" s="104"/>
      <c r="O32" s="104"/>
      <c r="P32" s="108"/>
      <c r="Q32" s="109" t="str">
        <f t="shared" si="0"/>
        <v>-</v>
      </c>
      <c r="R32" s="107" t="str">
        <f t="shared" si="1"/>
        <v/>
      </c>
      <c r="S32" s="107">
        <f t="shared" si="7"/>
        <v>0</v>
      </c>
      <c r="T32" s="110"/>
      <c r="U32" s="107">
        <f t="shared" si="8"/>
        <v>0</v>
      </c>
      <c r="V32" s="111">
        <f t="shared" si="4"/>
        <v>0</v>
      </c>
      <c r="W32" s="79"/>
      <c r="X32" s="79"/>
      <c r="Y32" s="166"/>
      <c r="Z32" s="104"/>
      <c r="AA32" s="104"/>
      <c r="AB32" s="166"/>
      <c r="AC32" s="166"/>
      <c r="AD32" s="166"/>
      <c r="AE32" s="166"/>
      <c r="AF32" s="166"/>
      <c r="AG32" s="166"/>
      <c r="AH32" s="166"/>
      <c r="AI32" s="171"/>
    </row>
    <row r="33" spans="2:35" ht="20.149999999999999" customHeight="1">
      <c r="B33" s="103"/>
      <c r="C33" s="104"/>
      <c r="D33" s="104"/>
      <c r="E33" s="104"/>
      <c r="F33" s="104"/>
      <c r="G33" s="104"/>
      <c r="H33" s="105"/>
      <c r="I33" s="105"/>
      <c r="J33" s="105"/>
      <c r="K33" s="105"/>
      <c r="L33" s="104"/>
      <c r="M33" s="104"/>
      <c r="N33" s="104"/>
      <c r="O33" s="104"/>
      <c r="P33" s="108"/>
      <c r="Q33" s="109" t="str">
        <f t="shared" si="0"/>
        <v>-</v>
      </c>
      <c r="R33" s="107" t="str">
        <f t="shared" si="1"/>
        <v/>
      </c>
      <c r="S33" s="107">
        <f t="shared" si="7"/>
        <v>0</v>
      </c>
      <c r="T33" s="110"/>
      <c r="U33" s="107">
        <f t="shared" si="8"/>
        <v>0</v>
      </c>
      <c r="V33" s="111">
        <f t="shared" si="4"/>
        <v>0</v>
      </c>
      <c r="W33" s="79"/>
      <c r="X33" s="79"/>
      <c r="Y33" s="166"/>
      <c r="Z33" s="104"/>
      <c r="AA33" s="104"/>
      <c r="AB33" s="166"/>
      <c r="AC33" s="166"/>
      <c r="AD33" s="166"/>
      <c r="AE33" s="166"/>
      <c r="AF33" s="166"/>
      <c r="AG33" s="166"/>
      <c r="AH33" s="166"/>
      <c r="AI33" s="171"/>
    </row>
    <row r="34" spans="2:35" ht="19.5" customHeight="1">
      <c r="B34" s="103"/>
      <c r="C34" s="104"/>
      <c r="D34" s="104"/>
      <c r="E34" s="104"/>
      <c r="F34" s="104"/>
      <c r="G34" s="104"/>
      <c r="H34" s="105"/>
      <c r="I34" s="106"/>
      <c r="J34" s="105"/>
      <c r="K34" s="105"/>
      <c r="L34" s="107"/>
      <c r="M34" s="107"/>
      <c r="N34" s="107"/>
      <c r="O34" s="107"/>
      <c r="P34" s="108"/>
      <c r="Q34" s="109" t="str">
        <f t="shared" si="0"/>
        <v>-</v>
      </c>
      <c r="R34" s="107" t="str">
        <f t="shared" si="1"/>
        <v/>
      </c>
      <c r="S34" s="107">
        <f>MIN(O34,R34)</f>
        <v>0</v>
      </c>
      <c r="T34" s="110"/>
      <c r="U34" s="107">
        <f>MIN(N34,S34,T34)</f>
        <v>0</v>
      </c>
      <c r="V34" s="111">
        <f>ROUNDDOWN(U34,-3)</f>
        <v>0</v>
      </c>
      <c r="W34" s="79"/>
      <c r="X34" s="79"/>
      <c r="Y34" s="166"/>
      <c r="Z34" s="104"/>
      <c r="AA34" s="104"/>
      <c r="AB34" s="166"/>
      <c r="AC34" s="166"/>
      <c r="AD34" s="166"/>
      <c r="AE34" s="166"/>
      <c r="AF34" s="166"/>
      <c r="AG34" s="166"/>
      <c r="AH34" s="166"/>
      <c r="AI34" s="171"/>
    </row>
    <row r="35" spans="2:35" ht="20.149999999999999" customHeight="1">
      <c r="B35" s="103"/>
      <c r="C35" s="104"/>
      <c r="D35" s="104"/>
      <c r="E35" s="104"/>
      <c r="F35" s="104"/>
      <c r="G35" s="104"/>
      <c r="H35" s="105"/>
      <c r="I35" s="105"/>
      <c r="J35" s="105"/>
      <c r="K35" s="105"/>
      <c r="L35" s="107"/>
      <c r="M35" s="107"/>
      <c r="N35" s="107"/>
      <c r="O35" s="107"/>
      <c r="P35" s="108"/>
      <c r="Q35" s="109" t="str">
        <f t="shared" si="0"/>
        <v>-</v>
      </c>
      <c r="R35" s="107" t="str">
        <f t="shared" si="1"/>
        <v/>
      </c>
      <c r="S35" s="107">
        <f t="shared" ref="S35:S42" si="9">MIN(O35,R35)</f>
        <v>0</v>
      </c>
      <c r="T35" s="110"/>
      <c r="U35" s="107">
        <f t="shared" ref="U35:U42" si="10">MIN(N35,S35,T35)</f>
        <v>0</v>
      </c>
      <c r="V35" s="111">
        <f t="shared" si="4"/>
        <v>0</v>
      </c>
      <c r="W35" s="79"/>
      <c r="X35" s="79"/>
      <c r="Y35" s="166"/>
      <c r="Z35" s="104"/>
      <c r="AA35" s="104"/>
      <c r="AB35" s="166"/>
      <c r="AC35" s="166"/>
      <c r="AD35" s="166"/>
      <c r="AE35" s="166"/>
      <c r="AF35" s="166"/>
      <c r="AG35" s="166"/>
      <c r="AH35" s="166"/>
      <c r="AI35" s="171"/>
    </row>
    <row r="36" spans="2:35" ht="20.149999999999999" customHeight="1">
      <c r="B36" s="103"/>
      <c r="C36" s="104"/>
      <c r="D36" s="104"/>
      <c r="E36" s="104"/>
      <c r="F36" s="104"/>
      <c r="G36" s="104"/>
      <c r="H36" s="105"/>
      <c r="I36" s="105"/>
      <c r="J36" s="105"/>
      <c r="K36" s="105"/>
      <c r="L36" s="107"/>
      <c r="M36" s="107"/>
      <c r="N36" s="107"/>
      <c r="O36" s="107"/>
      <c r="P36" s="108"/>
      <c r="Q36" s="109" t="str">
        <f t="shared" si="0"/>
        <v>-</v>
      </c>
      <c r="R36" s="107" t="str">
        <f t="shared" si="1"/>
        <v/>
      </c>
      <c r="S36" s="107">
        <f t="shared" si="9"/>
        <v>0</v>
      </c>
      <c r="T36" s="110"/>
      <c r="U36" s="107">
        <f t="shared" si="10"/>
        <v>0</v>
      </c>
      <c r="V36" s="111">
        <f t="shared" si="4"/>
        <v>0</v>
      </c>
      <c r="W36" s="79"/>
      <c r="X36" s="79"/>
      <c r="Y36" s="166"/>
      <c r="Z36" s="104"/>
      <c r="AA36" s="104"/>
      <c r="AB36" s="166"/>
      <c r="AC36" s="166"/>
      <c r="AD36" s="166"/>
      <c r="AE36" s="166"/>
      <c r="AF36" s="166"/>
      <c r="AG36" s="166"/>
      <c r="AH36" s="166"/>
      <c r="AI36" s="171"/>
    </row>
    <row r="37" spans="2:35" ht="20.149999999999999" customHeight="1">
      <c r="B37" s="103"/>
      <c r="C37" s="104"/>
      <c r="D37" s="104"/>
      <c r="E37" s="104"/>
      <c r="F37" s="104"/>
      <c r="G37" s="104"/>
      <c r="H37" s="105"/>
      <c r="I37" s="105"/>
      <c r="J37" s="106"/>
      <c r="K37" s="105"/>
      <c r="L37" s="107"/>
      <c r="M37" s="107"/>
      <c r="N37" s="107"/>
      <c r="O37" s="107"/>
      <c r="P37" s="108"/>
      <c r="Q37" s="109" t="str">
        <f t="shared" si="0"/>
        <v>-</v>
      </c>
      <c r="R37" s="107" t="str">
        <f t="shared" si="1"/>
        <v/>
      </c>
      <c r="S37" s="107">
        <f t="shared" si="9"/>
        <v>0</v>
      </c>
      <c r="T37" s="110"/>
      <c r="U37" s="107">
        <f t="shared" si="10"/>
        <v>0</v>
      </c>
      <c r="V37" s="111">
        <f t="shared" si="4"/>
        <v>0</v>
      </c>
      <c r="W37" s="79"/>
      <c r="X37" s="79"/>
      <c r="Y37" s="166"/>
      <c r="Z37" s="104"/>
      <c r="AA37" s="104"/>
      <c r="AB37" s="166"/>
      <c r="AC37" s="166"/>
      <c r="AD37" s="166"/>
      <c r="AE37" s="166"/>
      <c r="AF37" s="166"/>
      <c r="AG37" s="166"/>
      <c r="AH37" s="166"/>
      <c r="AI37" s="171"/>
    </row>
    <row r="38" spans="2:35" ht="20.149999999999999" customHeight="1">
      <c r="B38" s="103"/>
      <c r="C38" s="104"/>
      <c r="D38" s="104"/>
      <c r="E38" s="104"/>
      <c r="F38" s="104"/>
      <c r="G38" s="104"/>
      <c r="H38" s="105"/>
      <c r="I38" s="105"/>
      <c r="J38" s="105"/>
      <c r="K38" s="105"/>
      <c r="L38" s="107"/>
      <c r="M38" s="107"/>
      <c r="N38" s="107"/>
      <c r="O38" s="107"/>
      <c r="P38" s="108"/>
      <c r="Q38" s="109" t="str">
        <f t="shared" si="0"/>
        <v>-</v>
      </c>
      <c r="R38" s="107" t="str">
        <f t="shared" si="1"/>
        <v/>
      </c>
      <c r="S38" s="107">
        <f t="shared" si="9"/>
        <v>0</v>
      </c>
      <c r="T38" s="110"/>
      <c r="U38" s="107">
        <f t="shared" si="10"/>
        <v>0</v>
      </c>
      <c r="V38" s="111">
        <f t="shared" si="4"/>
        <v>0</v>
      </c>
      <c r="W38" s="79"/>
      <c r="X38" s="79"/>
      <c r="Y38" s="166"/>
      <c r="Z38" s="104"/>
      <c r="AA38" s="104"/>
      <c r="AB38" s="166"/>
      <c r="AC38" s="166"/>
      <c r="AD38" s="166"/>
      <c r="AE38" s="166"/>
      <c r="AF38" s="166"/>
      <c r="AG38" s="166"/>
      <c r="AH38" s="166"/>
      <c r="AI38" s="171"/>
    </row>
    <row r="39" spans="2:35" ht="20.149999999999999" customHeight="1">
      <c r="B39" s="103"/>
      <c r="C39" s="104"/>
      <c r="D39" s="104"/>
      <c r="E39" s="104"/>
      <c r="F39" s="104"/>
      <c r="G39" s="104"/>
      <c r="H39" s="105"/>
      <c r="I39" s="105"/>
      <c r="J39" s="105"/>
      <c r="K39" s="105"/>
      <c r="L39" s="107"/>
      <c r="M39" s="107"/>
      <c r="N39" s="107"/>
      <c r="O39" s="107"/>
      <c r="P39" s="108"/>
      <c r="Q39" s="109" t="str">
        <f t="shared" si="0"/>
        <v>-</v>
      </c>
      <c r="R39" s="107" t="str">
        <f t="shared" si="1"/>
        <v/>
      </c>
      <c r="S39" s="107">
        <f t="shared" si="9"/>
        <v>0</v>
      </c>
      <c r="T39" s="110"/>
      <c r="U39" s="107">
        <f t="shared" si="10"/>
        <v>0</v>
      </c>
      <c r="V39" s="111">
        <f t="shared" si="4"/>
        <v>0</v>
      </c>
      <c r="W39" s="79"/>
      <c r="X39" s="79"/>
      <c r="Y39" s="166"/>
      <c r="Z39" s="104"/>
      <c r="AA39" s="104"/>
      <c r="AB39" s="166"/>
      <c r="AC39" s="166"/>
      <c r="AD39" s="166"/>
      <c r="AE39" s="166"/>
      <c r="AF39" s="166"/>
      <c r="AG39" s="166"/>
      <c r="AH39" s="166"/>
      <c r="AI39" s="171"/>
    </row>
    <row r="40" spans="2:35" ht="20.149999999999999" customHeight="1">
      <c r="B40" s="103"/>
      <c r="C40" s="104"/>
      <c r="D40" s="104"/>
      <c r="E40" s="104"/>
      <c r="F40" s="104"/>
      <c r="G40" s="104"/>
      <c r="H40" s="105"/>
      <c r="I40" s="105"/>
      <c r="J40" s="105"/>
      <c r="K40" s="105"/>
      <c r="L40" s="107"/>
      <c r="M40" s="107"/>
      <c r="N40" s="107"/>
      <c r="O40" s="107"/>
      <c r="P40" s="108"/>
      <c r="Q40" s="109" t="str">
        <f t="shared" si="0"/>
        <v>-</v>
      </c>
      <c r="R40" s="107" t="str">
        <f t="shared" si="1"/>
        <v/>
      </c>
      <c r="S40" s="107">
        <f t="shared" si="9"/>
        <v>0</v>
      </c>
      <c r="T40" s="110"/>
      <c r="U40" s="107">
        <f t="shared" si="10"/>
        <v>0</v>
      </c>
      <c r="V40" s="111">
        <f t="shared" si="4"/>
        <v>0</v>
      </c>
      <c r="W40" s="79"/>
      <c r="X40" s="79"/>
      <c r="Y40" s="166"/>
      <c r="Z40" s="104"/>
      <c r="AA40" s="104"/>
      <c r="AB40" s="166"/>
      <c r="AC40" s="166"/>
      <c r="AD40" s="166"/>
      <c r="AE40" s="166"/>
      <c r="AF40" s="166"/>
      <c r="AG40" s="166"/>
      <c r="AH40" s="166"/>
      <c r="AI40" s="171"/>
    </row>
    <row r="41" spans="2:35" ht="20.149999999999999" customHeight="1">
      <c r="B41" s="103"/>
      <c r="C41" s="104"/>
      <c r="D41" s="104"/>
      <c r="E41" s="104"/>
      <c r="F41" s="104"/>
      <c r="G41" s="104"/>
      <c r="H41" s="105"/>
      <c r="I41" s="105"/>
      <c r="J41" s="105"/>
      <c r="K41" s="105"/>
      <c r="L41" s="104"/>
      <c r="M41" s="104"/>
      <c r="N41" s="104"/>
      <c r="O41" s="104"/>
      <c r="P41" s="108"/>
      <c r="Q41" s="109" t="str">
        <f t="shared" si="0"/>
        <v>-</v>
      </c>
      <c r="R41" s="107" t="str">
        <f t="shared" si="1"/>
        <v/>
      </c>
      <c r="S41" s="107">
        <f t="shared" si="9"/>
        <v>0</v>
      </c>
      <c r="T41" s="110"/>
      <c r="U41" s="107">
        <f t="shared" si="10"/>
        <v>0</v>
      </c>
      <c r="V41" s="111">
        <f t="shared" si="4"/>
        <v>0</v>
      </c>
      <c r="W41" s="79"/>
      <c r="X41" s="79"/>
      <c r="Y41" s="166"/>
      <c r="Z41" s="104"/>
      <c r="AA41" s="104"/>
      <c r="AB41" s="166"/>
      <c r="AC41" s="166"/>
      <c r="AD41" s="166"/>
      <c r="AE41" s="166"/>
      <c r="AF41" s="166"/>
      <c r="AG41" s="166"/>
      <c r="AH41" s="166"/>
      <c r="AI41" s="171"/>
    </row>
    <row r="42" spans="2:35" ht="20.149999999999999" customHeight="1" thickBot="1">
      <c r="B42" s="112"/>
      <c r="C42" s="113"/>
      <c r="D42" s="113"/>
      <c r="E42" s="113"/>
      <c r="F42" s="113"/>
      <c r="G42" s="113"/>
      <c r="H42" s="114"/>
      <c r="I42" s="114"/>
      <c r="J42" s="114"/>
      <c r="K42" s="114"/>
      <c r="L42" s="113"/>
      <c r="M42" s="113"/>
      <c r="N42" s="113"/>
      <c r="O42" s="113"/>
      <c r="P42" s="115"/>
      <c r="Q42" s="116" t="str">
        <f>IF(J42=1,17500,"-")</f>
        <v>-</v>
      </c>
      <c r="R42" s="107" t="str">
        <f t="shared" si="1"/>
        <v/>
      </c>
      <c r="S42" s="117">
        <f t="shared" si="9"/>
        <v>0</v>
      </c>
      <c r="T42" s="118"/>
      <c r="U42" s="117">
        <f t="shared" si="10"/>
        <v>0</v>
      </c>
      <c r="V42" s="119">
        <f t="shared" si="4"/>
        <v>0</v>
      </c>
      <c r="W42" s="120"/>
      <c r="X42" s="120"/>
      <c r="Y42" s="167"/>
      <c r="Z42" s="113"/>
      <c r="AA42" s="113"/>
      <c r="AB42" s="167"/>
      <c r="AC42" s="167"/>
      <c r="AD42" s="167"/>
      <c r="AE42" s="167"/>
      <c r="AF42" s="167"/>
      <c r="AG42" s="167"/>
      <c r="AH42" s="167"/>
      <c r="AI42" s="172"/>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123"/>
    <col min="69" max="69" width="7.08984375" style="123" customWidth="1"/>
    <col min="70" max="324" width="7.08984375" style="123"/>
    <col min="325" max="325" width="7.08984375" style="123" customWidth="1"/>
    <col min="326" max="580" width="7.08984375" style="123"/>
    <col min="581" max="581" width="7.08984375" style="123" customWidth="1"/>
    <col min="582" max="836" width="7.08984375" style="123"/>
    <col min="837" max="837" width="7.08984375" style="123" customWidth="1"/>
    <col min="838" max="1092" width="7.08984375" style="123"/>
    <col min="1093" max="1093" width="7.08984375" style="123" customWidth="1"/>
    <col min="1094" max="1348" width="7.08984375" style="123"/>
    <col min="1349" max="1349" width="7.08984375" style="123" customWidth="1"/>
    <col min="1350" max="1604" width="7.08984375" style="123"/>
    <col min="1605" max="1605" width="7.08984375" style="123" customWidth="1"/>
    <col min="1606" max="1860" width="7.08984375" style="123"/>
    <col min="1861" max="1861" width="7.08984375" style="123" customWidth="1"/>
    <col min="1862" max="2116" width="7.08984375" style="123"/>
    <col min="2117" max="2117" width="7.08984375" style="123" customWidth="1"/>
    <col min="2118" max="2372" width="7.08984375" style="123"/>
    <col min="2373" max="2373" width="7.08984375" style="123" customWidth="1"/>
    <col min="2374" max="2628" width="7.08984375" style="123"/>
    <col min="2629" max="2629" width="7.08984375" style="123" customWidth="1"/>
    <col min="2630" max="2884" width="7.08984375" style="123"/>
    <col min="2885" max="2885" width="7.08984375" style="123" customWidth="1"/>
    <col min="2886" max="3140" width="7.08984375" style="123"/>
    <col min="3141" max="3141" width="7.08984375" style="123" customWidth="1"/>
    <col min="3142" max="3396" width="7.08984375" style="123"/>
    <col min="3397" max="3397" width="7.08984375" style="123" customWidth="1"/>
    <col min="3398" max="3652" width="7.08984375" style="123"/>
    <col min="3653" max="3653" width="7.08984375" style="123" customWidth="1"/>
    <col min="3654" max="3908" width="7.08984375" style="123"/>
    <col min="3909" max="3909" width="7.08984375" style="123" customWidth="1"/>
    <col min="3910" max="4164" width="7.08984375" style="123"/>
    <col min="4165" max="4165" width="7.08984375" style="123" customWidth="1"/>
    <col min="4166" max="4420" width="7.08984375" style="123"/>
    <col min="4421" max="4421" width="7.08984375" style="123" customWidth="1"/>
    <col min="4422" max="4676" width="7.08984375" style="123"/>
    <col min="4677" max="4677" width="7.08984375" style="123" customWidth="1"/>
    <col min="4678" max="4932" width="7.08984375" style="123"/>
    <col min="4933" max="4933" width="7.08984375" style="123" customWidth="1"/>
    <col min="4934" max="5188" width="7.08984375" style="123"/>
    <col min="5189" max="5189" width="7.08984375" style="123" customWidth="1"/>
    <col min="5190" max="5444" width="7.08984375" style="123"/>
    <col min="5445" max="5445" width="7.08984375" style="123" customWidth="1"/>
    <col min="5446" max="5700" width="7.08984375" style="123"/>
    <col min="5701" max="5701" width="7.08984375" style="123" customWidth="1"/>
    <col min="5702" max="5956" width="7.08984375" style="123"/>
    <col min="5957" max="5957" width="7.08984375" style="123" customWidth="1"/>
    <col min="5958" max="6212" width="7.08984375" style="123"/>
    <col min="6213" max="6213" width="7.08984375" style="123" customWidth="1"/>
    <col min="6214" max="6468" width="7.08984375" style="123"/>
    <col min="6469" max="6469" width="7.08984375" style="123" customWidth="1"/>
    <col min="6470" max="6724" width="7.08984375" style="123"/>
    <col min="6725" max="6725" width="7.08984375" style="123" customWidth="1"/>
    <col min="6726" max="6980" width="7.08984375" style="123"/>
    <col min="6981" max="6981" width="7.08984375" style="123" customWidth="1"/>
    <col min="6982" max="7236" width="7.08984375" style="123"/>
    <col min="7237" max="7237" width="7.08984375" style="123" customWidth="1"/>
    <col min="7238" max="7492" width="7.08984375" style="123"/>
    <col min="7493" max="7493" width="7.08984375" style="123" customWidth="1"/>
    <col min="7494" max="7748" width="7.08984375" style="123"/>
    <col min="7749" max="7749" width="7.08984375" style="123" customWidth="1"/>
    <col min="7750" max="8004" width="7.08984375" style="123"/>
    <col min="8005" max="8005" width="7.08984375" style="123" customWidth="1"/>
    <col min="8006" max="8260" width="7.08984375" style="123"/>
    <col min="8261" max="8261" width="7.08984375" style="123" customWidth="1"/>
    <col min="8262" max="8516" width="7.08984375" style="123"/>
    <col min="8517" max="8517" width="7.08984375" style="123" customWidth="1"/>
    <col min="8518" max="8772" width="7.08984375" style="123"/>
    <col min="8773" max="8773" width="7.08984375" style="123" customWidth="1"/>
    <col min="8774" max="9028" width="7.08984375" style="123"/>
    <col min="9029" max="9029" width="7.08984375" style="123" customWidth="1"/>
    <col min="9030" max="9284" width="7.08984375" style="123"/>
    <col min="9285" max="9285" width="7.08984375" style="123" customWidth="1"/>
    <col min="9286" max="9540" width="7.08984375" style="123"/>
    <col min="9541" max="9541" width="7.08984375" style="123" customWidth="1"/>
    <col min="9542" max="9796" width="7.08984375" style="123"/>
    <col min="9797" max="9797" width="7.08984375" style="123" customWidth="1"/>
    <col min="9798" max="10052" width="7.08984375" style="123"/>
    <col min="10053" max="10053" width="7.08984375" style="123" customWidth="1"/>
    <col min="10054" max="10308" width="7.08984375" style="123"/>
    <col min="10309" max="10309" width="7.08984375" style="123" customWidth="1"/>
    <col min="10310" max="10564" width="7.08984375" style="123"/>
    <col min="10565" max="10565" width="7.08984375" style="123" customWidth="1"/>
    <col min="10566" max="10820" width="7.08984375" style="123"/>
    <col min="10821" max="10821" width="7.08984375" style="123" customWidth="1"/>
    <col min="10822" max="11076" width="7.08984375" style="123"/>
    <col min="11077" max="11077" width="7.08984375" style="123" customWidth="1"/>
    <col min="11078" max="11332" width="7.08984375" style="123"/>
    <col min="11333" max="11333" width="7.08984375" style="123" customWidth="1"/>
    <col min="11334" max="11588" width="7.08984375" style="123"/>
    <col min="11589" max="11589" width="7.08984375" style="123" customWidth="1"/>
    <col min="11590" max="11844" width="7.08984375" style="123"/>
    <col min="11845" max="11845" width="7.08984375" style="123" customWidth="1"/>
    <col min="11846" max="12100" width="7.08984375" style="123"/>
    <col min="12101" max="12101" width="7.08984375" style="123" customWidth="1"/>
    <col min="12102" max="12356" width="7.08984375" style="123"/>
    <col min="12357" max="12357" width="7.08984375" style="123" customWidth="1"/>
    <col min="12358" max="12612" width="7.08984375" style="123"/>
    <col min="12613" max="12613" width="7.08984375" style="123" customWidth="1"/>
    <col min="12614" max="12868" width="7.08984375" style="123"/>
    <col min="12869" max="12869" width="7.08984375" style="123" customWidth="1"/>
    <col min="12870" max="13124" width="7.08984375" style="123"/>
    <col min="13125" max="13125" width="7.08984375" style="123" customWidth="1"/>
    <col min="13126" max="13380" width="7.08984375" style="123"/>
    <col min="13381" max="13381" width="7.08984375" style="123" customWidth="1"/>
    <col min="13382" max="13636" width="7.08984375" style="123"/>
    <col min="13637" max="13637" width="7.08984375" style="123" customWidth="1"/>
    <col min="13638" max="13892" width="7.08984375" style="123"/>
    <col min="13893" max="13893" width="7.08984375" style="123" customWidth="1"/>
    <col min="13894" max="14148" width="7.08984375" style="123"/>
    <col min="14149" max="14149" width="7.08984375" style="123" customWidth="1"/>
    <col min="14150" max="14404" width="7.08984375" style="123"/>
    <col min="14405" max="14405" width="7.08984375" style="123" customWidth="1"/>
    <col min="14406" max="14660" width="7.08984375" style="123"/>
    <col min="14661" max="14661" width="7.08984375" style="123" customWidth="1"/>
    <col min="14662" max="14916" width="7.08984375" style="123"/>
    <col min="14917" max="14917" width="7.08984375" style="123" customWidth="1"/>
    <col min="14918" max="15172" width="7.08984375" style="123"/>
    <col min="15173" max="15173" width="7.08984375" style="123" customWidth="1"/>
    <col min="15174" max="15428" width="7.08984375" style="123"/>
    <col min="15429" max="15429" width="7.08984375" style="123" customWidth="1"/>
    <col min="15430" max="15684" width="7.08984375" style="123"/>
    <col min="15685" max="15685" width="7.08984375" style="123" customWidth="1"/>
    <col min="15686" max="15940" width="7.08984375" style="123"/>
    <col min="15941" max="15941" width="7.08984375" style="123" customWidth="1"/>
    <col min="15942" max="16196" width="7.08984375" style="123"/>
    <col min="16197" max="16197" width="7.08984375" style="123" customWidth="1"/>
    <col min="16198" max="16384" width="7.08984375" style="123"/>
  </cols>
  <sheetData>
    <row r="1" spans="2:65" ht="44.25" customHeight="1">
      <c r="B1" s="122" t="s">
        <v>262</v>
      </c>
    </row>
    <row r="2" spans="2:65" ht="44.25" customHeight="1">
      <c r="B2" s="858" t="s">
        <v>263</v>
      </c>
      <c r="C2" s="858"/>
      <c r="D2" s="858"/>
      <c r="E2" s="858"/>
      <c r="F2" s="858"/>
      <c r="G2" s="858"/>
      <c r="H2" s="858"/>
      <c r="I2" s="858"/>
      <c r="J2" s="858"/>
      <c r="K2" s="858"/>
      <c r="L2" s="858"/>
      <c r="M2" s="858"/>
      <c r="N2" s="858"/>
      <c r="O2" s="858"/>
      <c r="P2" s="858"/>
      <c r="Q2" s="858"/>
      <c r="R2" s="858"/>
      <c r="S2" s="858"/>
      <c r="T2" s="858"/>
      <c r="U2" s="858"/>
      <c r="V2" s="858"/>
      <c r="W2" s="858"/>
      <c r="X2" s="858"/>
      <c r="Y2" s="858"/>
      <c r="Z2" s="858"/>
      <c r="AA2" s="858"/>
      <c r="AB2" s="858"/>
      <c r="AC2" s="858"/>
      <c r="AD2" s="858"/>
      <c r="AE2" s="858"/>
      <c r="AF2" s="858"/>
      <c r="AG2" s="858"/>
      <c r="AH2" s="858"/>
      <c r="AI2" s="858"/>
      <c r="AJ2" s="858"/>
      <c r="AK2" s="858"/>
      <c r="AL2" s="858"/>
      <c r="AM2" s="858"/>
      <c r="AN2" s="858"/>
      <c r="AO2" s="858"/>
      <c r="AP2" s="858"/>
      <c r="AQ2" s="858"/>
      <c r="AR2" s="858"/>
      <c r="AS2" s="858"/>
      <c r="AT2" s="858"/>
      <c r="AU2" s="858"/>
      <c r="AV2" s="858"/>
      <c r="AW2" s="858"/>
      <c r="AX2" s="858"/>
      <c r="AY2" s="858"/>
      <c r="AZ2" s="858"/>
      <c r="BA2" s="858"/>
      <c r="BB2" s="858"/>
      <c r="BC2" s="858"/>
      <c r="BD2" s="858"/>
      <c r="BE2" s="858"/>
      <c r="BF2" s="858"/>
      <c r="BG2" s="858"/>
      <c r="BH2" s="858"/>
      <c r="BI2" s="858"/>
      <c r="BJ2" s="858"/>
      <c r="BK2" s="858"/>
      <c r="BL2" s="858"/>
      <c r="BM2" s="858"/>
    </row>
    <row r="3" spans="2:65" ht="13.5" customHeight="1" thickBot="1">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row>
    <row r="4" spans="2:65" ht="33.75" customHeight="1" thickBot="1">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Z4" s="859" t="s">
        <v>264</v>
      </c>
      <c r="BA4" s="860"/>
      <c r="BB4" s="860"/>
      <c r="BC4" s="860"/>
      <c r="BD4" s="860"/>
      <c r="BE4" s="860"/>
      <c r="BF4" s="860"/>
      <c r="BG4" s="860"/>
      <c r="BH4" s="861"/>
      <c r="BI4" s="860" t="s">
        <v>265</v>
      </c>
      <c r="BJ4" s="860"/>
      <c r="BK4" s="860"/>
      <c r="BL4" s="860"/>
      <c r="BM4" s="861"/>
    </row>
    <row r="5" spans="2:65" ht="13.5" customHeight="1">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862"/>
      <c r="AG5" s="862"/>
      <c r="AH5" s="862"/>
      <c r="AI5" s="862"/>
      <c r="AJ5" s="862"/>
      <c r="AK5" s="862"/>
      <c r="AL5" s="862"/>
      <c r="AM5" s="862"/>
      <c r="AN5" s="862"/>
      <c r="AO5" s="862"/>
      <c r="AP5" s="862"/>
      <c r="AQ5" s="862"/>
      <c r="AR5" s="862"/>
      <c r="AS5" s="862"/>
      <c r="AT5" s="862"/>
      <c r="AU5" s="862"/>
      <c r="AV5" s="862"/>
      <c r="AW5" s="862"/>
      <c r="AX5" s="862"/>
      <c r="AZ5" s="125"/>
      <c r="BA5" s="125"/>
      <c r="BB5" s="125"/>
      <c r="BC5" s="125"/>
      <c r="BD5" s="125"/>
      <c r="BE5" s="125"/>
    </row>
    <row r="6" spans="2:65" ht="13.5" customHeight="1">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862"/>
      <c r="AG6" s="862"/>
      <c r="AH6" s="862"/>
      <c r="AI6" s="862"/>
      <c r="AJ6" s="862"/>
      <c r="AK6" s="862"/>
      <c r="AL6" s="862"/>
      <c r="AM6" s="862"/>
      <c r="AN6" s="862"/>
      <c r="AO6" s="862"/>
      <c r="AP6" s="862"/>
      <c r="AQ6" s="862"/>
      <c r="AR6" s="862"/>
      <c r="AS6" s="862"/>
      <c r="AT6" s="862"/>
      <c r="AU6" s="862"/>
      <c r="AV6" s="862"/>
      <c r="AW6" s="862"/>
      <c r="AX6" s="862"/>
      <c r="AY6" s="125"/>
      <c r="AZ6" s="125"/>
      <c r="BA6" s="125"/>
      <c r="BB6" s="125"/>
      <c r="BC6" s="125"/>
      <c r="BD6" s="125"/>
      <c r="BE6" s="125"/>
    </row>
    <row r="7" spans="2:65" ht="13.5" customHeight="1" thickBot="1">
      <c r="B7" s="125"/>
      <c r="C7" s="125"/>
      <c r="D7" s="125"/>
      <c r="E7" s="125"/>
      <c r="F7" s="125"/>
      <c r="G7" s="125"/>
      <c r="H7" s="126"/>
      <c r="I7" s="126"/>
      <c r="J7" s="126"/>
      <c r="K7" s="126"/>
      <c r="L7" s="126"/>
      <c r="M7" s="126"/>
      <c r="N7" s="126"/>
      <c r="O7" s="126"/>
      <c r="P7" s="126"/>
      <c r="Q7" s="126"/>
      <c r="AF7" s="862"/>
      <c r="AG7" s="862"/>
      <c r="AH7" s="862"/>
      <c r="AI7" s="862"/>
      <c r="AJ7" s="862"/>
      <c r="AK7" s="862"/>
      <c r="AL7" s="862"/>
      <c r="AM7" s="862"/>
      <c r="AN7" s="862"/>
      <c r="AO7" s="862"/>
      <c r="AP7" s="862"/>
      <c r="AQ7" s="862"/>
      <c r="AR7" s="862"/>
      <c r="AS7" s="862"/>
      <c r="AT7" s="862"/>
      <c r="AU7" s="862"/>
      <c r="AV7" s="862"/>
      <c r="AW7" s="862"/>
      <c r="AX7" s="862"/>
    </row>
    <row r="8" spans="2:65" s="127" customFormat="1" ht="44.25" customHeight="1" thickBot="1">
      <c r="B8" s="821" t="s">
        <v>266</v>
      </c>
      <c r="C8" s="788"/>
      <c r="D8" s="788"/>
      <c r="E8" s="788"/>
      <c r="F8" s="788"/>
      <c r="G8" s="788"/>
      <c r="H8" s="788"/>
      <c r="I8" s="788"/>
      <c r="J8" s="788"/>
      <c r="K8" s="788"/>
      <c r="L8" s="788"/>
      <c r="M8" s="788"/>
      <c r="N8" s="788"/>
      <c r="O8" s="788"/>
      <c r="P8" s="788"/>
      <c r="Q8" s="788"/>
      <c r="R8" s="788"/>
      <c r="S8" s="788"/>
      <c r="T8" s="788"/>
      <c r="U8" s="788"/>
      <c r="V8" s="788"/>
      <c r="W8" s="788"/>
      <c r="X8" s="788"/>
      <c r="Y8" s="789"/>
      <c r="AK8" s="128"/>
      <c r="AL8" s="128"/>
      <c r="AM8" s="128"/>
      <c r="AN8" s="128"/>
    </row>
    <row r="9" spans="2:65" s="127" customFormat="1" ht="44.25" customHeight="1" thickBot="1">
      <c r="B9" s="863" t="s">
        <v>267</v>
      </c>
      <c r="C9" s="864"/>
      <c r="D9" s="864"/>
      <c r="E9" s="864"/>
      <c r="F9" s="865"/>
      <c r="G9" s="793" t="s">
        <v>268</v>
      </c>
      <c r="H9" s="793"/>
      <c r="I9" s="793"/>
      <c r="J9" s="793"/>
      <c r="K9" s="762" t="s">
        <v>269</v>
      </c>
      <c r="L9" s="762"/>
      <c r="M9" s="762"/>
      <c r="N9" s="762"/>
      <c r="O9" s="762"/>
      <c r="P9" s="762" t="s">
        <v>270</v>
      </c>
      <c r="Q9" s="762"/>
      <c r="R9" s="762"/>
      <c r="S9" s="762"/>
      <c r="T9" s="762"/>
      <c r="U9" s="762"/>
      <c r="V9" s="762"/>
      <c r="W9" s="762"/>
      <c r="X9" s="762"/>
      <c r="Y9" s="866"/>
    </row>
    <row r="10" spans="2:65" s="127" customFormat="1" ht="44.25" customHeight="1" thickBot="1">
      <c r="B10" s="821" t="s">
        <v>271</v>
      </c>
      <c r="C10" s="850"/>
      <c r="D10" s="850"/>
      <c r="E10" s="850"/>
      <c r="F10" s="850"/>
      <c r="G10" s="850"/>
      <c r="H10" s="850"/>
      <c r="I10" s="850"/>
      <c r="J10" s="850"/>
      <c r="K10" s="850"/>
      <c r="L10" s="851"/>
      <c r="M10" s="821" t="s">
        <v>272</v>
      </c>
      <c r="N10" s="788"/>
      <c r="O10" s="788"/>
      <c r="P10" s="788"/>
      <c r="Q10" s="788"/>
      <c r="R10" s="788"/>
      <c r="S10" s="788"/>
      <c r="T10" s="788"/>
      <c r="U10" s="788"/>
      <c r="V10" s="788"/>
      <c r="W10" s="788"/>
      <c r="X10" s="788"/>
      <c r="Y10" s="788"/>
      <c r="Z10" s="788"/>
      <c r="AA10" s="789"/>
      <c r="AB10" s="852" t="s">
        <v>273</v>
      </c>
      <c r="AC10" s="853"/>
      <c r="AD10" s="853"/>
      <c r="AE10" s="853"/>
      <c r="AF10" s="853"/>
      <c r="AG10" s="853"/>
      <c r="AH10" s="853"/>
      <c r="AI10" s="853"/>
      <c r="AJ10" s="853"/>
      <c r="AK10" s="853"/>
      <c r="AL10" s="853"/>
      <c r="AM10" s="853"/>
      <c r="AN10" s="853"/>
      <c r="AO10" s="853"/>
      <c r="AP10" s="853"/>
      <c r="AQ10" s="853"/>
      <c r="AR10" s="853"/>
      <c r="AS10" s="853"/>
      <c r="AT10" s="853"/>
      <c r="AU10" s="854"/>
    </row>
    <row r="11" spans="2:65" s="127" customFormat="1" ht="44.25" customHeight="1" thickBot="1">
      <c r="B11" s="821"/>
      <c r="C11" s="788"/>
      <c r="D11" s="788"/>
      <c r="E11" s="788"/>
      <c r="F11" s="788"/>
      <c r="G11" s="788"/>
      <c r="H11" s="788"/>
      <c r="I11" s="788"/>
      <c r="J11" s="788"/>
      <c r="K11" s="788"/>
      <c r="L11" s="789"/>
      <c r="M11" s="821"/>
      <c r="N11" s="788"/>
      <c r="O11" s="788"/>
      <c r="P11" s="788"/>
      <c r="Q11" s="788"/>
      <c r="R11" s="788"/>
      <c r="S11" s="788"/>
      <c r="T11" s="788"/>
      <c r="U11" s="788"/>
      <c r="V11" s="788"/>
      <c r="W11" s="788"/>
      <c r="X11" s="788"/>
      <c r="Y11" s="788"/>
      <c r="Z11" s="788"/>
      <c r="AA11" s="789"/>
      <c r="AB11" s="855"/>
      <c r="AC11" s="856"/>
      <c r="AD11" s="856"/>
      <c r="AE11" s="856"/>
      <c r="AF11" s="856"/>
      <c r="AG11" s="856"/>
      <c r="AH11" s="856"/>
      <c r="AI11" s="856"/>
      <c r="AJ11" s="856"/>
      <c r="AK11" s="856"/>
      <c r="AL11" s="856"/>
      <c r="AM11" s="856"/>
      <c r="AN11" s="856"/>
      <c r="AO11" s="856"/>
      <c r="AP11" s="856"/>
      <c r="AQ11" s="856"/>
      <c r="AR11" s="856"/>
      <c r="AS11" s="856"/>
      <c r="AT11" s="856"/>
      <c r="AU11" s="857"/>
    </row>
    <row r="12" spans="2:65" s="129" customFormat="1" ht="29.25" customHeight="1"/>
    <row r="13" spans="2:65" s="127" customFormat="1" ht="44.25" customHeight="1" thickBot="1">
      <c r="B13" s="127" t="s">
        <v>274</v>
      </c>
    </row>
    <row r="14" spans="2:65" s="127" customFormat="1" ht="44.25" customHeight="1" thickBot="1">
      <c r="B14" s="780" t="s">
        <v>275</v>
      </c>
      <c r="C14" s="770"/>
      <c r="D14" s="770"/>
      <c r="E14" s="770"/>
      <c r="F14" s="770"/>
      <c r="G14" s="770"/>
      <c r="H14" s="778"/>
      <c r="I14" s="821" t="s">
        <v>276</v>
      </c>
      <c r="J14" s="788"/>
      <c r="K14" s="788"/>
      <c r="L14" s="788"/>
      <c r="M14" s="788"/>
      <c r="N14" s="788"/>
      <c r="O14" s="788"/>
      <c r="P14" s="788"/>
      <c r="Q14" s="788"/>
      <c r="R14" s="788"/>
      <c r="S14" s="788"/>
      <c r="T14" s="788"/>
      <c r="U14" s="788"/>
      <c r="V14" s="788"/>
      <c r="W14" s="788"/>
      <c r="X14" s="788"/>
      <c r="Y14" s="788"/>
      <c r="Z14" s="788"/>
      <c r="AA14" s="788"/>
      <c r="AB14" s="788"/>
      <c r="AC14" s="848"/>
      <c r="AD14" s="762"/>
      <c r="AE14" s="762"/>
      <c r="AF14" s="762"/>
      <c r="AG14" s="762"/>
      <c r="AH14" s="762"/>
      <c r="AI14" s="762"/>
      <c r="AJ14" s="762"/>
      <c r="AK14" s="762"/>
      <c r="AL14" s="762"/>
      <c r="AM14" s="762"/>
      <c r="AN14" s="762"/>
      <c r="AO14" s="762"/>
      <c r="AP14" s="762"/>
      <c r="AQ14" s="762"/>
      <c r="AR14" s="762"/>
      <c r="AS14" s="762"/>
      <c r="AT14" s="762"/>
      <c r="AU14" s="762"/>
    </row>
    <row r="15" spans="2:65" s="127" customFormat="1" ht="44.25" customHeight="1" thickBot="1">
      <c r="B15" s="773"/>
      <c r="C15" s="774"/>
      <c r="D15" s="774"/>
      <c r="E15" s="774"/>
      <c r="F15" s="774"/>
      <c r="G15" s="774"/>
      <c r="H15" s="779"/>
      <c r="I15" s="821" t="s">
        <v>277</v>
      </c>
      <c r="J15" s="788"/>
      <c r="K15" s="130" t="s">
        <v>278</v>
      </c>
      <c r="L15" s="130"/>
      <c r="M15" s="130"/>
      <c r="N15" s="130" t="s">
        <v>279</v>
      </c>
      <c r="O15" s="130"/>
      <c r="P15" s="130" t="s">
        <v>280</v>
      </c>
      <c r="Q15" s="130"/>
      <c r="R15" s="131" t="s">
        <v>281</v>
      </c>
      <c r="S15" s="849" t="s">
        <v>282</v>
      </c>
      <c r="T15" s="788"/>
      <c r="U15" s="130" t="s">
        <v>278</v>
      </c>
      <c r="V15" s="130"/>
      <c r="W15" s="130"/>
      <c r="X15" s="130" t="s">
        <v>279</v>
      </c>
      <c r="Y15" s="130"/>
      <c r="Z15" s="130" t="s">
        <v>280</v>
      </c>
      <c r="AA15" s="130"/>
      <c r="AB15" s="132" t="s">
        <v>281</v>
      </c>
      <c r="AC15" s="762"/>
      <c r="AD15" s="762"/>
      <c r="AE15" s="762"/>
      <c r="AF15" s="762"/>
      <c r="AG15" s="762"/>
      <c r="AH15" s="762"/>
      <c r="AI15" s="762"/>
      <c r="AJ15" s="762"/>
      <c r="AK15" s="762"/>
      <c r="AL15" s="762"/>
      <c r="AM15" s="762"/>
      <c r="AN15" s="762"/>
      <c r="AO15" s="762"/>
      <c r="AP15" s="762"/>
      <c r="AQ15" s="762"/>
      <c r="AR15" s="762"/>
      <c r="AS15" s="762"/>
      <c r="AT15" s="762"/>
      <c r="AU15" s="762"/>
    </row>
    <row r="16" spans="2:65" s="129" customFormat="1" ht="25.5" customHeight="1"/>
    <row r="17" spans="1:69" s="127" customFormat="1" ht="44.25" customHeight="1" thickBot="1">
      <c r="B17" s="127" t="s">
        <v>283</v>
      </c>
      <c r="Q17" s="133" t="s">
        <v>284</v>
      </c>
      <c r="T17" s="133"/>
    </row>
    <row r="18" spans="1:69" s="127" customFormat="1" ht="114.75" customHeight="1" thickBot="1">
      <c r="B18" s="814" t="s">
        <v>285</v>
      </c>
      <c r="C18" s="843"/>
      <c r="D18" s="843"/>
      <c r="E18" s="843"/>
      <c r="F18" s="814" t="s">
        <v>286</v>
      </c>
      <c r="G18" s="843"/>
      <c r="H18" s="843"/>
      <c r="I18" s="843"/>
      <c r="J18" s="847" t="s">
        <v>287</v>
      </c>
      <c r="K18" s="847"/>
      <c r="L18" s="847"/>
      <c r="M18" s="847"/>
      <c r="N18" s="814" t="s">
        <v>288</v>
      </c>
      <c r="O18" s="814"/>
      <c r="P18" s="814"/>
      <c r="Q18" s="814"/>
      <c r="R18" s="814" t="s">
        <v>289</v>
      </c>
      <c r="S18" s="814"/>
      <c r="T18" s="814"/>
      <c r="U18" s="814"/>
      <c r="V18" s="814" t="s">
        <v>221</v>
      </c>
      <c r="W18" s="814"/>
      <c r="X18" s="814"/>
      <c r="Y18" s="814"/>
      <c r="Z18" s="814" t="s">
        <v>222</v>
      </c>
      <c r="AA18" s="814"/>
      <c r="AB18" s="814"/>
      <c r="AC18" s="814"/>
      <c r="AD18" s="809" t="s">
        <v>290</v>
      </c>
      <c r="AE18" s="841"/>
      <c r="AF18" s="841"/>
      <c r="AG18" s="842"/>
      <c r="AH18" s="814" t="s">
        <v>224</v>
      </c>
      <c r="AI18" s="814"/>
      <c r="AJ18" s="814"/>
      <c r="AK18" s="814"/>
      <c r="AL18" s="814" t="s">
        <v>291</v>
      </c>
      <c r="AM18" s="814"/>
      <c r="AN18" s="814"/>
      <c r="AO18" s="814"/>
      <c r="AP18" s="814" t="s">
        <v>292</v>
      </c>
      <c r="AQ18" s="814"/>
      <c r="AR18" s="814"/>
      <c r="AS18" s="814"/>
      <c r="AT18" s="843" t="s">
        <v>293</v>
      </c>
      <c r="AU18" s="843"/>
      <c r="AV18" s="843"/>
      <c r="AW18" s="843"/>
      <c r="AX18" s="814" t="s">
        <v>228</v>
      </c>
      <c r="AY18" s="814"/>
      <c r="AZ18" s="814"/>
      <c r="BA18" s="814"/>
      <c r="BB18" s="814" t="s">
        <v>294</v>
      </c>
      <c r="BC18" s="814"/>
      <c r="BD18" s="814"/>
      <c r="BE18" s="814"/>
      <c r="BF18" s="809" t="s">
        <v>295</v>
      </c>
      <c r="BG18" s="841"/>
      <c r="BH18" s="841"/>
      <c r="BI18" s="842"/>
      <c r="BJ18" s="809" t="s">
        <v>231</v>
      </c>
      <c r="BK18" s="841"/>
      <c r="BL18" s="841"/>
      <c r="BM18" s="842"/>
      <c r="BN18" s="809" t="s">
        <v>296</v>
      </c>
      <c r="BO18" s="841"/>
      <c r="BP18" s="841"/>
      <c r="BQ18" s="842"/>
    </row>
    <row r="19" spans="1:69" s="129" customFormat="1" ht="135" customHeight="1" thickBot="1">
      <c r="A19" s="127"/>
      <c r="B19" s="843"/>
      <c r="C19" s="843"/>
      <c r="D19" s="843"/>
      <c r="E19" s="843"/>
      <c r="F19" s="844" t="s">
        <v>297</v>
      </c>
      <c r="G19" s="845"/>
      <c r="H19" s="845"/>
      <c r="I19" s="846"/>
      <c r="J19" s="812" t="s">
        <v>241</v>
      </c>
      <c r="K19" s="812"/>
      <c r="L19" s="812"/>
      <c r="M19" s="812"/>
      <c r="N19" s="812" t="s">
        <v>298</v>
      </c>
      <c r="O19" s="812"/>
      <c r="P19" s="812"/>
      <c r="Q19" s="812"/>
      <c r="R19" s="812" t="s">
        <v>299</v>
      </c>
      <c r="S19" s="813"/>
      <c r="T19" s="813"/>
      <c r="U19" s="813"/>
      <c r="V19" s="812" t="s">
        <v>300</v>
      </c>
      <c r="W19" s="812"/>
      <c r="X19" s="812"/>
      <c r="Y19" s="812"/>
      <c r="Z19" s="812" t="s">
        <v>243</v>
      </c>
      <c r="AA19" s="812"/>
      <c r="AB19" s="812"/>
      <c r="AC19" s="812"/>
      <c r="AD19" s="813" t="s">
        <v>241</v>
      </c>
      <c r="AE19" s="813"/>
      <c r="AF19" s="813"/>
      <c r="AG19" s="813"/>
      <c r="AH19" s="806" t="s">
        <v>244</v>
      </c>
      <c r="AI19" s="806"/>
      <c r="AJ19" s="806"/>
      <c r="AK19" s="806"/>
      <c r="AL19" s="812" t="s">
        <v>301</v>
      </c>
      <c r="AM19" s="812"/>
      <c r="AN19" s="812"/>
      <c r="AO19" s="812"/>
      <c r="AP19" s="812" t="s">
        <v>243</v>
      </c>
      <c r="AQ19" s="812"/>
      <c r="AR19" s="812"/>
      <c r="AS19" s="812"/>
      <c r="AT19" s="809" t="s">
        <v>246</v>
      </c>
      <c r="AU19" s="810"/>
      <c r="AV19" s="810"/>
      <c r="AW19" s="811"/>
      <c r="AX19" s="809" t="s">
        <v>302</v>
      </c>
      <c r="AY19" s="810"/>
      <c r="AZ19" s="810"/>
      <c r="BA19" s="811"/>
      <c r="BB19" s="785" t="s">
        <v>248</v>
      </c>
      <c r="BC19" s="785"/>
      <c r="BD19" s="785"/>
      <c r="BE19" s="785"/>
      <c r="BF19" s="799" t="s">
        <v>249</v>
      </c>
      <c r="BG19" s="800"/>
      <c r="BH19" s="800"/>
      <c r="BI19" s="807"/>
      <c r="BJ19" s="799" t="s">
        <v>249</v>
      </c>
      <c r="BK19" s="800"/>
      <c r="BL19" s="800"/>
      <c r="BM19" s="807"/>
      <c r="BN19" s="799" t="s">
        <v>249</v>
      </c>
      <c r="BO19" s="800"/>
      <c r="BP19" s="800"/>
      <c r="BQ19" s="807"/>
    </row>
    <row r="20" spans="1:69" s="129" customFormat="1" ht="35.25" customHeight="1" thickBot="1">
      <c r="B20" s="134" t="s">
        <v>303</v>
      </c>
      <c r="C20" s="830"/>
      <c r="D20" s="830"/>
      <c r="E20" s="831"/>
      <c r="F20" s="827"/>
      <c r="G20" s="828"/>
      <c r="H20" s="828"/>
      <c r="I20" s="828"/>
      <c r="J20" s="827"/>
      <c r="K20" s="827"/>
      <c r="L20" s="827"/>
      <c r="M20" s="827"/>
      <c r="N20" s="832"/>
      <c r="O20" s="832"/>
      <c r="P20" s="832"/>
      <c r="Q20" s="832"/>
      <c r="R20" s="827"/>
      <c r="S20" s="828"/>
      <c r="T20" s="828"/>
      <c r="U20" s="828"/>
      <c r="V20" s="833"/>
      <c r="W20" s="834"/>
      <c r="X20" s="834"/>
      <c r="Y20" s="835"/>
      <c r="Z20" s="827"/>
      <c r="AA20" s="827"/>
      <c r="AB20" s="827"/>
      <c r="AC20" s="827"/>
      <c r="AD20" s="828"/>
      <c r="AE20" s="828"/>
      <c r="AF20" s="828"/>
      <c r="AG20" s="828"/>
      <c r="AH20" s="827"/>
      <c r="AI20" s="827"/>
      <c r="AJ20" s="827"/>
      <c r="AK20" s="827"/>
      <c r="AL20" s="827"/>
      <c r="AM20" s="827"/>
      <c r="AN20" s="827"/>
      <c r="AO20" s="827"/>
      <c r="AP20" s="827"/>
      <c r="AQ20" s="827"/>
      <c r="AR20" s="827"/>
      <c r="AS20" s="827"/>
      <c r="AT20" s="828"/>
      <c r="AU20" s="828"/>
      <c r="AV20" s="828"/>
      <c r="AW20" s="828"/>
      <c r="AX20" s="828"/>
      <c r="AY20" s="828"/>
      <c r="AZ20" s="828"/>
      <c r="BA20" s="828"/>
      <c r="BB20" s="828"/>
      <c r="BC20" s="828"/>
      <c r="BD20" s="828"/>
      <c r="BE20" s="828"/>
      <c r="BF20" s="829"/>
      <c r="BG20" s="830"/>
      <c r="BH20" s="830"/>
      <c r="BI20" s="831"/>
      <c r="BJ20" s="829"/>
      <c r="BK20" s="830"/>
      <c r="BL20" s="830"/>
      <c r="BM20" s="831"/>
      <c r="BN20" s="829"/>
      <c r="BO20" s="830"/>
      <c r="BP20" s="830"/>
      <c r="BQ20" s="831"/>
    </row>
    <row r="21" spans="1:69" s="129" customFormat="1" ht="35.25" customHeight="1" thickBot="1">
      <c r="B21" s="134" t="s">
        <v>304</v>
      </c>
      <c r="C21" s="830"/>
      <c r="D21" s="830"/>
      <c r="E21" s="831"/>
      <c r="F21" s="827"/>
      <c r="G21" s="828"/>
      <c r="H21" s="828"/>
      <c r="I21" s="828"/>
      <c r="J21" s="827"/>
      <c r="K21" s="827"/>
      <c r="L21" s="827"/>
      <c r="M21" s="827"/>
      <c r="N21" s="827"/>
      <c r="O21" s="827"/>
      <c r="P21" s="827"/>
      <c r="Q21" s="827"/>
      <c r="R21" s="827"/>
      <c r="S21" s="828"/>
      <c r="T21" s="828"/>
      <c r="U21" s="828"/>
      <c r="V21" s="836"/>
      <c r="W21" s="826"/>
      <c r="X21" s="826"/>
      <c r="Y21" s="837"/>
      <c r="Z21" s="827"/>
      <c r="AA21" s="827"/>
      <c r="AB21" s="827"/>
      <c r="AC21" s="827"/>
      <c r="AD21" s="828"/>
      <c r="AE21" s="828"/>
      <c r="AF21" s="828"/>
      <c r="AG21" s="828"/>
      <c r="AH21" s="827"/>
      <c r="AI21" s="827"/>
      <c r="AJ21" s="827"/>
      <c r="AK21" s="827"/>
      <c r="AL21" s="827"/>
      <c r="AM21" s="827"/>
      <c r="AN21" s="827"/>
      <c r="AO21" s="827"/>
      <c r="AP21" s="827"/>
      <c r="AQ21" s="827"/>
      <c r="AR21" s="827"/>
      <c r="AS21" s="827"/>
      <c r="AT21" s="828"/>
      <c r="AU21" s="828"/>
      <c r="AV21" s="828"/>
      <c r="AW21" s="828"/>
      <c r="AX21" s="828"/>
      <c r="AY21" s="828"/>
      <c r="AZ21" s="828"/>
      <c r="BA21" s="828"/>
      <c r="BB21" s="828"/>
      <c r="BC21" s="828"/>
      <c r="BD21" s="828"/>
      <c r="BE21" s="828"/>
      <c r="BF21" s="829"/>
      <c r="BG21" s="830"/>
      <c r="BH21" s="830"/>
      <c r="BI21" s="831"/>
      <c r="BJ21" s="829"/>
      <c r="BK21" s="830"/>
      <c r="BL21" s="830"/>
      <c r="BM21" s="831"/>
      <c r="BN21" s="829"/>
      <c r="BO21" s="830"/>
      <c r="BP21" s="830"/>
      <c r="BQ21" s="831"/>
    </row>
    <row r="22" spans="1:69" s="129" customFormat="1" ht="35.25" customHeight="1" thickBot="1">
      <c r="B22" s="134" t="s">
        <v>305</v>
      </c>
      <c r="C22" s="830"/>
      <c r="D22" s="830"/>
      <c r="E22" s="831"/>
      <c r="F22" s="827"/>
      <c r="G22" s="828"/>
      <c r="H22" s="828"/>
      <c r="I22" s="828"/>
      <c r="J22" s="827"/>
      <c r="K22" s="827"/>
      <c r="L22" s="827"/>
      <c r="M22" s="827"/>
      <c r="N22" s="827"/>
      <c r="O22" s="827"/>
      <c r="P22" s="827"/>
      <c r="Q22" s="827"/>
      <c r="R22" s="827"/>
      <c r="S22" s="828"/>
      <c r="T22" s="828"/>
      <c r="U22" s="828"/>
      <c r="V22" s="838"/>
      <c r="W22" s="839"/>
      <c r="X22" s="839"/>
      <c r="Y22" s="840"/>
      <c r="Z22" s="827"/>
      <c r="AA22" s="827"/>
      <c r="AB22" s="827"/>
      <c r="AC22" s="827"/>
      <c r="AD22" s="828"/>
      <c r="AE22" s="828"/>
      <c r="AF22" s="828"/>
      <c r="AG22" s="828"/>
      <c r="AH22" s="827"/>
      <c r="AI22" s="827"/>
      <c r="AJ22" s="827"/>
      <c r="AK22" s="827"/>
      <c r="AL22" s="827"/>
      <c r="AM22" s="827"/>
      <c r="AN22" s="827"/>
      <c r="AO22" s="827"/>
      <c r="AP22" s="827"/>
      <c r="AQ22" s="827"/>
      <c r="AR22" s="827"/>
      <c r="AS22" s="827"/>
      <c r="AT22" s="828"/>
      <c r="AU22" s="828"/>
      <c r="AV22" s="828"/>
      <c r="AW22" s="828"/>
      <c r="AX22" s="828"/>
      <c r="AY22" s="828"/>
      <c r="AZ22" s="828"/>
      <c r="BA22" s="828"/>
      <c r="BB22" s="828"/>
      <c r="BC22" s="828"/>
      <c r="BD22" s="828"/>
      <c r="BE22" s="828"/>
      <c r="BF22" s="829"/>
      <c r="BG22" s="830"/>
      <c r="BH22" s="830"/>
      <c r="BI22" s="831"/>
      <c r="BJ22" s="829"/>
      <c r="BK22" s="830"/>
      <c r="BL22" s="830"/>
      <c r="BM22" s="831"/>
      <c r="BN22" s="829"/>
      <c r="BO22" s="830"/>
      <c r="BP22" s="830"/>
      <c r="BQ22" s="831"/>
    </row>
    <row r="23" spans="1:69" s="129" customFormat="1" ht="30.75" customHeight="1">
      <c r="B23" s="822"/>
      <c r="C23" s="822"/>
      <c r="D23" s="822"/>
      <c r="E23" s="822"/>
      <c r="F23" s="826"/>
      <c r="G23" s="822"/>
      <c r="H23" s="822"/>
      <c r="I23" s="822"/>
      <c r="J23" s="826"/>
      <c r="K23" s="826"/>
      <c r="L23" s="826"/>
      <c r="M23" s="826"/>
      <c r="N23" s="826"/>
      <c r="O23" s="826"/>
      <c r="P23" s="826"/>
      <c r="Q23" s="826"/>
      <c r="R23" s="826"/>
      <c r="S23" s="822"/>
      <c r="T23" s="822"/>
      <c r="U23" s="822"/>
      <c r="V23" s="826"/>
      <c r="W23" s="826"/>
      <c r="X23" s="826"/>
      <c r="Y23" s="826"/>
      <c r="Z23" s="822"/>
      <c r="AA23" s="822"/>
      <c r="AB23" s="822"/>
      <c r="AC23" s="822"/>
      <c r="AD23" s="826"/>
      <c r="AE23" s="826"/>
      <c r="AF23" s="826"/>
      <c r="AG23" s="826"/>
      <c r="AH23" s="826"/>
      <c r="AI23" s="826"/>
      <c r="AJ23" s="826"/>
      <c r="AK23" s="826"/>
      <c r="AL23" s="826"/>
      <c r="AM23" s="826"/>
      <c r="AN23" s="826"/>
      <c r="AO23" s="826"/>
      <c r="AP23" s="826"/>
      <c r="AQ23" s="826"/>
      <c r="AR23" s="826"/>
      <c r="AS23" s="826"/>
      <c r="AT23" s="822"/>
      <c r="AU23" s="822"/>
      <c r="AV23" s="822"/>
      <c r="AW23" s="822"/>
      <c r="AX23" s="822"/>
      <c r="AY23" s="822"/>
      <c r="AZ23" s="822"/>
      <c r="BA23" s="822"/>
      <c r="BB23" s="135"/>
      <c r="BC23" s="135"/>
      <c r="BD23" s="135"/>
      <c r="BE23" s="135"/>
      <c r="BF23" s="822"/>
      <c r="BG23" s="822"/>
      <c r="BH23" s="822"/>
      <c r="BI23" s="822"/>
      <c r="BJ23" s="822"/>
      <c r="BK23" s="822"/>
      <c r="BL23" s="822"/>
      <c r="BM23" s="822"/>
      <c r="BN23" s="823"/>
      <c r="BO23" s="824"/>
      <c r="BP23" s="824"/>
      <c r="BQ23" s="825"/>
    </row>
    <row r="24" spans="1:69" s="127" customFormat="1" ht="30.75" customHeight="1" thickBot="1">
      <c r="B24" s="793" t="s">
        <v>306</v>
      </c>
      <c r="C24" s="793"/>
      <c r="D24" s="793"/>
      <c r="E24" s="793"/>
      <c r="F24" s="793"/>
      <c r="G24" s="793"/>
      <c r="H24" s="793"/>
      <c r="I24" s="793"/>
      <c r="J24" s="793"/>
      <c r="K24" s="793"/>
      <c r="L24" s="793"/>
      <c r="M24" s="793"/>
      <c r="N24" s="793"/>
      <c r="O24" s="793"/>
      <c r="P24" s="793"/>
      <c r="Q24" s="793"/>
      <c r="R24" s="793"/>
      <c r="S24" s="793"/>
      <c r="T24" s="793"/>
      <c r="U24" s="793"/>
      <c r="V24" s="793"/>
      <c r="W24" s="793"/>
      <c r="X24" s="793"/>
      <c r="Y24" s="793"/>
      <c r="Z24" s="793"/>
      <c r="AA24" s="793"/>
      <c r="AB24" s="793"/>
      <c r="AC24" s="793"/>
      <c r="AD24" s="793"/>
      <c r="AE24" s="793"/>
      <c r="AF24" s="793"/>
      <c r="AG24" s="793"/>
      <c r="AH24" s="793"/>
      <c r="AI24" s="793"/>
      <c r="AJ24" s="793"/>
      <c r="AK24" s="793"/>
      <c r="AL24" s="793"/>
      <c r="AM24" s="793"/>
      <c r="AN24" s="793"/>
      <c r="AO24" s="793"/>
      <c r="AP24" s="793"/>
      <c r="AQ24" s="793"/>
      <c r="AR24" s="793"/>
      <c r="AS24" s="793"/>
      <c r="AT24" s="793"/>
      <c r="AU24" s="793"/>
      <c r="AV24" s="793"/>
      <c r="AW24" s="793"/>
      <c r="AX24" s="793"/>
      <c r="AY24" s="793"/>
      <c r="AZ24" s="793"/>
      <c r="BA24" s="793"/>
      <c r="BB24" s="793"/>
      <c r="BC24" s="793"/>
      <c r="BD24" s="793"/>
      <c r="BE24" s="793"/>
      <c r="BF24" s="793"/>
      <c r="BG24" s="793"/>
      <c r="BH24" s="793"/>
      <c r="BI24" s="793"/>
      <c r="BJ24" s="793"/>
      <c r="BK24" s="793"/>
      <c r="BL24" s="793"/>
      <c r="BM24" s="793"/>
      <c r="BN24" s="136"/>
      <c r="BO24" s="136"/>
      <c r="BP24" s="136"/>
      <c r="BQ24" s="136"/>
    </row>
    <row r="25" spans="1:69" s="127" customFormat="1" ht="96" customHeight="1" thickTop="1" thickBot="1">
      <c r="B25" s="806" t="s">
        <v>307</v>
      </c>
      <c r="C25" s="785"/>
      <c r="D25" s="785"/>
      <c r="E25" s="785"/>
      <c r="F25" s="785"/>
      <c r="G25" s="785"/>
      <c r="H25" s="785"/>
      <c r="I25" s="785"/>
      <c r="J25" s="785"/>
      <c r="K25" s="785"/>
      <c r="L25" s="785"/>
      <c r="M25" s="806" t="s">
        <v>308</v>
      </c>
      <c r="N25" s="806"/>
      <c r="O25" s="806"/>
      <c r="P25" s="806"/>
      <c r="Q25" s="806"/>
      <c r="R25" s="806"/>
      <c r="S25" s="806"/>
      <c r="T25" s="806" t="s">
        <v>309</v>
      </c>
      <c r="U25" s="806"/>
      <c r="V25" s="806"/>
      <c r="W25" s="806"/>
      <c r="X25" s="806"/>
      <c r="Y25" s="806"/>
      <c r="Z25" s="806"/>
      <c r="AA25" s="806" t="s">
        <v>310</v>
      </c>
      <c r="AB25" s="785"/>
      <c r="AC25" s="785"/>
      <c r="AD25" s="785"/>
      <c r="AE25" s="785"/>
      <c r="AF25" s="785"/>
      <c r="AG25" s="785"/>
      <c r="AH25" s="785"/>
      <c r="AI25" s="785"/>
      <c r="AJ25" s="785"/>
      <c r="AK25" s="821"/>
      <c r="AL25" s="802" t="s">
        <v>311</v>
      </c>
      <c r="AM25" s="803"/>
      <c r="AN25" s="803"/>
      <c r="AO25" s="803"/>
      <c r="AP25" s="803"/>
      <c r="AQ25" s="803"/>
      <c r="AR25" s="803"/>
      <c r="AS25" s="803"/>
      <c r="AT25" s="803"/>
      <c r="AU25" s="803"/>
      <c r="AV25" s="804"/>
      <c r="AW25" s="136"/>
      <c r="AX25" s="136"/>
      <c r="AY25" s="136"/>
      <c r="AZ25" s="136"/>
      <c r="BA25" s="136"/>
      <c r="BB25" s="136"/>
      <c r="BC25" s="136"/>
      <c r="BD25" s="136"/>
      <c r="BE25" s="136"/>
      <c r="BF25" s="136"/>
      <c r="BG25" s="136"/>
      <c r="BH25" s="136"/>
      <c r="BI25" s="136"/>
      <c r="BJ25" s="136"/>
      <c r="BK25" s="136"/>
      <c r="BL25" s="136"/>
      <c r="BM25" s="136"/>
      <c r="BN25" s="136"/>
      <c r="BO25" s="136"/>
      <c r="BP25" s="136"/>
      <c r="BQ25" s="136"/>
    </row>
    <row r="26" spans="1:69" s="127" customFormat="1" ht="35.25" customHeight="1" thickBot="1">
      <c r="B26" s="815" t="s">
        <v>303</v>
      </c>
      <c r="C26" s="816"/>
      <c r="D26" s="817">
        <f>N20</f>
        <v>0</v>
      </c>
      <c r="E26" s="817"/>
      <c r="F26" s="817"/>
      <c r="G26" s="817"/>
      <c r="H26" s="817"/>
      <c r="I26" s="817"/>
      <c r="J26" s="817"/>
      <c r="K26" s="789" t="s">
        <v>298</v>
      </c>
      <c r="L26" s="785"/>
      <c r="M26" s="818">
        <f>J20</f>
        <v>0</v>
      </c>
      <c r="N26" s="819"/>
      <c r="O26" s="819"/>
      <c r="P26" s="819"/>
      <c r="Q26" s="819"/>
      <c r="R26" s="819"/>
      <c r="S26" s="137" t="s">
        <v>312</v>
      </c>
      <c r="T26" s="806" t="s">
        <v>313</v>
      </c>
      <c r="U26" s="806"/>
      <c r="V26" s="806"/>
      <c r="W26" s="806"/>
      <c r="X26" s="806"/>
      <c r="Y26" s="806"/>
      <c r="Z26" s="806"/>
      <c r="AA26" s="786">
        <f>M26*17500</f>
        <v>0</v>
      </c>
      <c r="AB26" s="787"/>
      <c r="AC26" s="787"/>
      <c r="AD26" s="787"/>
      <c r="AE26" s="787"/>
      <c r="AF26" s="787"/>
      <c r="AG26" s="787"/>
      <c r="AH26" s="787"/>
      <c r="AI26" s="787"/>
      <c r="AJ26" s="788" t="s">
        <v>298</v>
      </c>
      <c r="AK26" s="788"/>
      <c r="AL26" s="820">
        <f>ROUNDDOWN(MIN(D26,AA26),-3)</f>
        <v>0</v>
      </c>
      <c r="AM26" s="787"/>
      <c r="AN26" s="787"/>
      <c r="AO26" s="787"/>
      <c r="AP26" s="787"/>
      <c r="AQ26" s="787"/>
      <c r="AR26" s="787"/>
      <c r="AS26" s="787"/>
      <c r="AT26" s="787"/>
      <c r="AU26" s="788" t="s">
        <v>298</v>
      </c>
      <c r="AV26" s="788"/>
      <c r="AW26" s="138"/>
      <c r="AX26" s="136"/>
      <c r="AY26" s="136"/>
      <c r="AZ26" s="136"/>
      <c r="BA26" s="139"/>
      <c r="BB26" s="139"/>
      <c r="BC26" s="139"/>
      <c r="BD26" s="139"/>
      <c r="BE26" s="139"/>
      <c r="BN26" s="136"/>
      <c r="BO26" s="136"/>
      <c r="BP26" s="136"/>
      <c r="BQ26" s="136"/>
    </row>
    <row r="27" spans="1:69" s="127" customFormat="1" ht="35.25" customHeight="1" thickBot="1">
      <c r="B27" s="815" t="s">
        <v>304</v>
      </c>
      <c r="C27" s="816"/>
      <c r="D27" s="817">
        <f>N21</f>
        <v>0</v>
      </c>
      <c r="E27" s="817"/>
      <c r="F27" s="817"/>
      <c r="G27" s="817"/>
      <c r="H27" s="817"/>
      <c r="I27" s="817"/>
      <c r="J27" s="817"/>
      <c r="K27" s="789" t="s">
        <v>298</v>
      </c>
      <c r="L27" s="785"/>
      <c r="M27" s="818">
        <f>J21</f>
        <v>0</v>
      </c>
      <c r="N27" s="819"/>
      <c r="O27" s="819"/>
      <c r="P27" s="819"/>
      <c r="Q27" s="819"/>
      <c r="R27" s="819"/>
      <c r="S27" s="137" t="s">
        <v>312</v>
      </c>
      <c r="T27" s="806" t="s">
        <v>313</v>
      </c>
      <c r="U27" s="806"/>
      <c r="V27" s="806"/>
      <c r="W27" s="806"/>
      <c r="X27" s="806"/>
      <c r="Y27" s="806"/>
      <c r="Z27" s="806"/>
      <c r="AA27" s="786">
        <f>M27*17500</f>
        <v>0</v>
      </c>
      <c r="AB27" s="787"/>
      <c r="AC27" s="787"/>
      <c r="AD27" s="787"/>
      <c r="AE27" s="787"/>
      <c r="AF27" s="787"/>
      <c r="AG27" s="787"/>
      <c r="AH27" s="787"/>
      <c r="AI27" s="787"/>
      <c r="AJ27" s="788" t="s">
        <v>298</v>
      </c>
      <c r="AK27" s="788"/>
      <c r="AL27" s="820">
        <f>ROUNDDOWN(MIN(D27,AA27),-3)</f>
        <v>0</v>
      </c>
      <c r="AM27" s="787"/>
      <c r="AN27" s="787"/>
      <c r="AO27" s="787"/>
      <c r="AP27" s="787"/>
      <c r="AQ27" s="787"/>
      <c r="AR27" s="787"/>
      <c r="AS27" s="787"/>
      <c r="AT27" s="787"/>
      <c r="AU27" s="788" t="s">
        <v>298</v>
      </c>
      <c r="AV27" s="788"/>
      <c r="AW27" s="138"/>
      <c r="AX27" s="136"/>
      <c r="AY27" s="136"/>
      <c r="AZ27" s="136"/>
      <c r="BN27" s="136"/>
      <c r="BO27" s="136"/>
      <c r="BP27" s="136"/>
      <c r="BQ27" s="136"/>
    </row>
    <row r="28" spans="1:69" s="127" customFormat="1" ht="35.25" customHeight="1" thickBot="1">
      <c r="B28" s="815" t="s">
        <v>305</v>
      </c>
      <c r="C28" s="816"/>
      <c r="D28" s="817">
        <f>N22</f>
        <v>0</v>
      </c>
      <c r="E28" s="817"/>
      <c r="F28" s="817"/>
      <c r="G28" s="817"/>
      <c r="H28" s="817"/>
      <c r="I28" s="817"/>
      <c r="J28" s="817"/>
      <c r="K28" s="789" t="s">
        <v>298</v>
      </c>
      <c r="L28" s="785"/>
      <c r="M28" s="818">
        <f>J22</f>
        <v>0</v>
      </c>
      <c r="N28" s="819"/>
      <c r="O28" s="819"/>
      <c r="P28" s="819"/>
      <c r="Q28" s="819"/>
      <c r="R28" s="819"/>
      <c r="S28" s="137" t="s">
        <v>312</v>
      </c>
      <c r="T28" s="806" t="s">
        <v>313</v>
      </c>
      <c r="U28" s="806"/>
      <c r="V28" s="806"/>
      <c r="W28" s="806"/>
      <c r="X28" s="806"/>
      <c r="Y28" s="806"/>
      <c r="Z28" s="806"/>
      <c r="AA28" s="786">
        <f>M28*17500</f>
        <v>0</v>
      </c>
      <c r="AB28" s="787"/>
      <c r="AC28" s="787"/>
      <c r="AD28" s="787"/>
      <c r="AE28" s="787"/>
      <c r="AF28" s="787"/>
      <c r="AG28" s="787"/>
      <c r="AH28" s="787"/>
      <c r="AI28" s="787"/>
      <c r="AJ28" s="788" t="s">
        <v>298</v>
      </c>
      <c r="AK28" s="788"/>
      <c r="AL28" s="768">
        <f>ROUNDDOWN(MIN(D28,AA28),-3)</f>
        <v>0</v>
      </c>
      <c r="AM28" s="769"/>
      <c r="AN28" s="769"/>
      <c r="AO28" s="769"/>
      <c r="AP28" s="769"/>
      <c r="AQ28" s="769"/>
      <c r="AR28" s="769"/>
      <c r="AS28" s="769"/>
      <c r="AT28" s="769"/>
      <c r="AU28" s="770" t="s">
        <v>298</v>
      </c>
      <c r="AV28" s="771"/>
      <c r="AW28" s="140"/>
    </row>
    <row r="29" spans="1:69" s="127" customFormat="1" ht="30.75" customHeight="1" thickTop="1">
      <c r="B29" s="141"/>
      <c r="C29" s="141"/>
      <c r="K29" s="136"/>
      <c r="L29" s="136"/>
      <c r="M29" s="142"/>
      <c r="N29" s="142"/>
      <c r="O29" s="142"/>
      <c r="P29" s="142"/>
      <c r="Q29" s="142"/>
      <c r="R29" s="142"/>
      <c r="S29" s="142"/>
      <c r="T29" s="143"/>
      <c r="U29" s="143"/>
      <c r="V29" s="143"/>
      <c r="W29" s="143"/>
      <c r="X29" s="143"/>
      <c r="Y29" s="143"/>
      <c r="Z29" s="143"/>
      <c r="AA29" s="144"/>
      <c r="AB29" s="144"/>
      <c r="AC29" s="144"/>
      <c r="AD29" s="144"/>
      <c r="AE29" s="144"/>
      <c r="AF29" s="144"/>
      <c r="AG29" s="144"/>
      <c r="AH29" s="144"/>
      <c r="AI29" s="144"/>
      <c r="AJ29" s="144"/>
      <c r="AK29" s="144"/>
      <c r="AL29" s="145"/>
      <c r="AM29" s="145"/>
      <c r="AN29" s="145"/>
      <c r="AO29" s="145"/>
      <c r="AP29" s="145"/>
      <c r="AQ29" s="145"/>
      <c r="AR29" s="145"/>
      <c r="AS29" s="145"/>
      <c r="AT29" s="145"/>
      <c r="AU29" s="145"/>
      <c r="AV29" s="145"/>
    </row>
    <row r="30" spans="1:69" s="127" customFormat="1" ht="30.75" customHeight="1" thickBot="1">
      <c r="B30" s="793" t="s">
        <v>314</v>
      </c>
      <c r="C30" s="793"/>
      <c r="D30" s="793"/>
      <c r="E30" s="793"/>
      <c r="F30" s="793"/>
      <c r="G30" s="793"/>
      <c r="H30" s="793"/>
      <c r="I30" s="793"/>
      <c r="J30" s="793"/>
      <c r="K30" s="793"/>
      <c r="L30" s="793"/>
      <c r="M30" s="793"/>
      <c r="N30" s="793"/>
      <c r="O30" s="793"/>
      <c r="P30" s="793"/>
      <c r="Q30" s="793"/>
      <c r="R30" s="793"/>
      <c r="S30" s="793"/>
      <c r="T30" s="793"/>
      <c r="U30" s="793"/>
      <c r="V30" s="793"/>
      <c r="W30" s="793"/>
      <c r="X30" s="793"/>
      <c r="Y30" s="793"/>
      <c r="Z30" s="793"/>
      <c r="AA30" s="793"/>
      <c r="AB30" s="793"/>
      <c r="AC30" s="793"/>
      <c r="AD30" s="793"/>
      <c r="AE30" s="793"/>
      <c r="AF30" s="793"/>
      <c r="AG30" s="793"/>
      <c r="AH30" s="793"/>
      <c r="AI30" s="793"/>
      <c r="AJ30" s="793"/>
      <c r="AK30" s="793"/>
      <c r="AL30" s="793"/>
      <c r="AM30" s="793"/>
      <c r="AN30" s="793"/>
      <c r="AO30" s="793"/>
      <c r="AP30" s="793"/>
      <c r="AQ30" s="793"/>
      <c r="AR30" s="793"/>
      <c r="AS30" s="793"/>
      <c r="AT30" s="793"/>
      <c r="AU30" s="793"/>
      <c r="AV30" s="793"/>
      <c r="AW30" s="793"/>
      <c r="AX30" s="793"/>
      <c r="AY30" s="793"/>
      <c r="AZ30" s="793"/>
      <c r="BA30" s="793"/>
      <c r="BB30" s="793"/>
      <c r="BC30" s="793"/>
      <c r="BD30" s="793"/>
      <c r="BE30" s="793"/>
      <c r="BF30" s="793"/>
      <c r="BG30" s="793"/>
      <c r="BH30" s="793"/>
      <c r="BI30" s="793"/>
      <c r="BJ30" s="793"/>
      <c r="BK30" s="793"/>
      <c r="BL30" s="793"/>
      <c r="BM30" s="793"/>
    </row>
    <row r="31" spans="1:69" s="127" customFormat="1" ht="96" customHeight="1" thickBot="1">
      <c r="B31" s="799" t="s">
        <v>218</v>
      </c>
      <c r="C31" s="800"/>
      <c r="D31" s="800"/>
      <c r="E31" s="800"/>
      <c r="F31" s="800"/>
      <c r="G31" s="800"/>
      <c r="H31" s="800"/>
      <c r="I31" s="807"/>
      <c r="J31" s="814" t="s">
        <v>289</v>
      </c>
      <c r="K31" s="814"/>
      <c r="L31" s="814"/>
      <c r="M31" s="814"/>
      <c r="N31" s="806" t="s">
        <v>222</v>
      </c>
      <c r="O31" s="806"/>
      <c r="P31" s="806"/>
      <c r="Q31" s="806"/>
      <c r="R31" s="796" t="s">
        <v>290</v>
      </c>
      <c r="S31" s="797"/>
      <c r="T31" s="797"/>
      <c r="U31" s="798"/>
      <c r="V31" s="806" t="s">
        <v>224</v>
      </c>
      <c r="W31" s="806"/>
      <c r="X31" s="806"/>
      <c r="Y31" s="806"/>
      <c r="Z31" s="794" t="s">
        <v>291</v>
      </c>
      <c r="AA31" s="794"/>
      <c r="AB31" s="794"/>
      <c r="AC31" s="794"/>
      <c r="AD31" s="806" t="s">
        <v>292</v>
      </c>
      <c r="AE31" s="806"/>
      <c r="AF31" s="806"/>
      <c r="AG31" s="806"/>
      <c r="AH31" s="785" t="s">
        <v>293</v>
      </c>
      <c r="AI31" s="785"/>
      <c r="AJ31" s="785"/>
      <c r="AK31" s="785"/>
      <c r="AL31" s="806" t="s">
        <v>228</v>
      </c>
      <c r="AM31" s="806"/>
      <c r="AN31" s="806"/>
      <c r="AO31" s="806"/>
      <c r="AP31" s="806" t="s">
        <v>294</v>
      </c>
      <c r="AQ31" s="806"/>
      <c r="AR31" s="806"/>
      <c r="AS31" s="806"/>
      <c r="AT31" s="799" t="s">
        <v>295</v>
      </c>
      <c r="AU31" s="800"/>
      <c r="AV31" s="800"/>
      <c r="AW31" s="807"/>
      <c r="AX31" s="806" t="s">
        <v>231</v>
      </c>
      <c r="AY31" s="806"/>
      <c r="AZ31" s="806"/>
      <c r="BA31" s="806"/>
      <c r="BB31" s="806" t="s">
        <v>315</v>
      </c>
      <c r="BC31" s="806"/>
      <c r="BD31" s="806"/>
      <c r="BE31" s="806"/>
      <c r="BF31" s="808"/>
      <c r="BG31" s="808"/>
      <c r="BH31" s="808"/>
      <c r="BI31" s="808"/>
      <c r="BJ31" s="808"/>
      <c r="BK31" s="808"/>
      <c r="BL31" s="808"/>
      <c r="BM31" s="808"/>
    </row>
    <row r="32" spans="1:69" s="127" customFormat="1" ht="129" customHeight="1" thickBot="1">
      <c r="B32" s="799"/>
      <c r="C32" s="800"/>
      <c r="D32" s="800"/>
      <c r="E32" s="800"/>
      <c r="F32" s="800"/>
      <c r="G32" s="800"/>
      <c r="H32" s="800"/>
      <c r="I32" s="807"/>
      <c r="J32" s="812" t="s">
        <v>299</v>
      </c>
      <c r="K32" s="813"/>
      <c r="L32" s="813"/>
      <c r="M32" s="813"/>
      <c r="N32" s="812" t="s">
        <v>243</v>
      </c>
      <c r="O32" s="812"/>
      <c r="P32" s="812"/>
      <c r="Q32" s="812"/>
      <c r="R32" s="813" t="s">
        <v>241</v>
      </c>
      <c r="S32" s="813"/>
      <c r="T32" s="813"/>
      <c r="U32" s="813"/>
      <c r="V32" s="806" t="s">
        <v>244</v>
      </c>
      <c r="W32" s="806"/>
      <c r="X32" s="806"/>
      <c r="Y32" s="806"/>
      <c r="Z32" s="812" t="s">
        <v>301</v>
      </c>
      <c r="AA32" s="812"/>
      <c r="AB32" s="812"/>
      <c r="AC32" s="812"/>
      <c r="AD32" s="812" t="s">
        <v>243</v>
      </c>
      <c r="AE32" s="812"/>
      <c r="AF32" s="812"/>
      <c r="AG32" s="812"/>
      <c r="AH32" s="809" t="s">
        <v>246</v>
      </c>
      <c r="AI32" s="810"/>
      <c r="AJ32" s="810"/>
      <c r="AK32" s="811"/>
      <c r="AL32" s="809" t="s">
        <v>302</v>
      </c>
      <c r="AM32" s="810"/>
      <c r="AN32" s="810"/>
      <c r="AO32" s="811"/>
      <c r="AP32" s="785" t="s">
        <v>248</v>
      </c>
      <c r="AQ32" s="785"/>
      <c r="AR32" s="785"/>
      <c r="AS32" s="785"/>
      <c r="AT32" s="806" t="s">
        <v>249</v>
      </c>
      <c r="AU32" s="785"/>
      <c r="AV32" s="785"/>
      <c r="AW32" s="785"/>
      <c r="AX32" s="806" t="s">
        <v>249</v>
      </c>
      <c r="AY32" s="785"/>
      <c r="AZ32" s="785"/>
      <c r="BA32" s="785"/>
      <c r="BB32" s="806" t="s">
        <v>249</v>
      </c>
      <c r="BC32" s="785"/>
      <c r="BD32" s="785"/>
      <c r="BE32" s="785"/>
      <c r="BF32" s="808"/>
      <c r="BG32" s="762"/>
      <c r="BH32" s="762"/>
      <c r="BI32" s="762"/>
      <c r="BJ32" s="808"/>
      <c r="BK32" s="762"/>
      <c r="BL32" s="762"/>
      <c r="BM32" s="762"/>
    </row>
    <row r="33" spans="2:65" s="127" customFormat="1" ht="35.25" customHeight="1" thickBot="1">
      <c r="B33" s="799" t="s">
        <v>316</v>
      </c>
      <c r="C33" s="800"/>
      <c r="D33" s="800"/>
      <c r="E33" s="800"/>
      <c r="F33" s="800"/>
      <c r="G33" s="800"/>
      <c r="H33" s="800"/>
      <c r="I33" s="807"/>
      <c r="J33" s="806"/>
      <c r="K33" s="785"/>
      <c r="L33" s="785"/>
      <c r="M33" s="785"/>
      <c r="N33" s="806"/>
      <c r="O33" s="806"/>
      <c r="P33" s="806"/>
      <c r="Q33" s="806"/>
      <c r="R33" s="785"/>
      <c r="S33" s="785"/>
      <c r="T33" s="785"/>
      <c r="U33" s="785"/>
      <c r="V33" s="806"/>
      <c r="W33" s="806"/>
      <c r="X33" s="806"/>
      <c r="Y33" s="806"/>
      <c r="Z33" s="806"/>
      <c r="AA33" s="806"/>
      <c r="AB33" s="806"/>
      <c r="AC33" s="806"/>
      <c r="AD33" s="806"/>
      <c r="AE33" s="806"/>
      <c r="AF33" s="806"/>
      <c r="AG33" s="806"/>
      <c r="AH33" s="785"/>
      <c r="AI33" s="785"/>
      <c r="AJ33" s="785"/>
      <c r="AK33" s="785"/>
      <c r="AL33" s="785"/>
      <c r="AM33" s="785"/>
      <c r="AN33" s="785"/>
      <c r="AO33" s="785"/>
      <c r="AP33" s="785"/>
      <c r="AQ33" s="785"/>
      <c r="AR33" s="785"/>
      <c r="AS33" s="785"/>
      <c r="AT33" s="785"/>
      <c r="AU33" s="785"/>
      <c r="AV33" s="785"/>
      <c r="AW33" s="785"/>
      <c r="AX33" s="785"/>
      <c r="AY33" s="785"/>
      <c r="AZ33" s="785"/>
      <c r="BA33" s="785"/>
      <c r="BB33" s="785"/>
      <c r="BC33" s="785"/>
      <c r="BD33" s="785"/>
      <c r="BE33" s="785"/>
      <c r="BF33" s="762"/>
      <c r="BG33" s="762"/>
      <c r="BH33" s="762"/>
      <c r="BI33" s="762"/>
      <c r="BJ33" s="762"/>
      <c r="BK33" s="762"/>
      <c r="BL33" s="762"/>
      <c r="BM33" s="762"/>
    </row>
    <row r="34" spans="2:65" s="127" customFormat="1" ht="35.25" customHeight="1" thickBot="1">
      <c r="B34" s="799" t="s">
        <v>317</v>
      </c>
      <c r="C34" s="800"/>
      <c r="D34" s="800"/>
      <c r="E34" s="800"/>
      <c r="F34" s="800"/>
      <c r="G34" s="800"/>
      <c r="H34" s="800"/>
      <c r="I34" s="807"/>
      <c r="J34" s="806"/>
      <c r="K34" s="785"/>
      <c r="L34" s="785"/>
      <c r="M34" s="785"/>
      <c r="N34" s="806"/>
      <c r="O34" s="806"/>
      <c r="P34" s="806"/>
      <c r="Q34" s="806"/>
      <c r="R34" s="785"/>
      <c r="S34" s="785"/>
      <c r="T34" s="785"/>
      <c r="U34" s="785"/>
      <c r="V34" s="806"/>
      <c r="W34" s="806"/>
      <c r="X34" s="806"/>
      <c r="Y34" s="806"/>
      <c r="Z34" s="806"/>
      <c r="AA34" s="806"/>
      <c r="AB34" s="806"/>
      <c r="AC34" s="806"/>
      <c r="AD34" s="806"/>
      <c r="AE34" s="806"/>
      <c r="AF34" s="806"/>
      <c r="AG34" s="806"/>
      <c r="AH34" s="785"/>
      <c r="AI34" s="785"/>
      <c r="AJ34" s="785"/>
      <c r="AK34" s="785"/>
      <c r="AL34" s="785"/>
      <c r="AM34" s="785"/>
      <c r="AN34" s="785"/>
      <c r="AO34" s="785"/>
      <c r="AP34" s="785"/>
      <c r="AQ34" s="785"/>
      <c r="AR34" s="785"/>
      <c r="AS34" s="785"/>
      <c r="AT34" s="785"/>
      <c r="AU34" s="785"/>
      <c r="AV34" s="785"/>
      <c r="AW34" s="785"/>
      <c r="AX34" s="785"/>
      <c r="AY34" s="785"/>
      <c r="AZ34" s="785"/>
      <c r="BA34" s="785"/>
      <c r="BB34" s="785"/>
      <c r="BC34" s="785"/>
      <c r="BD34" s="785"/>
      <c r="BE34" s="785"/>
      <c r="BF34" s="762"/>
      <c r="BG34" s="762"/>
      <c r="BH34" s="762"/>
      <c r="BI34" s="762"/>
      <c r="BJ34" s="762"/>
      <c r="BK34" s="762"/>
      <c r="BL34" s="762"/>
      <c r="BM34" s="762"/>
    </row>
    <row r="35" spans="2:65" s="127" customFormat="1" ht="30.75" customHeight="1">
      <c r="B35" s="146"/>
      <c r="C35" s="146"/>
      <c r="D35" s="146"/>
      <c r="E35" s="146"/>
      <c r="F35" s="143"/>
      <c r="G35" s="136"/>
      <c r="H35" s="136"/>
      <c r="I35" s="136"/>
      <c r="J35" s="143"/>
      <c r="K35" s="143"/>
      <c r="L35" s="143"/>
      <c r="M35" s="143"/>
      <c r="N35" s="136"/>
      <c r="O35" s="136"/>
      <c r="P35" s="136"/>
      <c r="Q35" s="136"/>
      <c r="R35" s="143"/>
      <c r="S35" s="143"/>
      <c r="T35" s="143"/>
      <c r="U35" s="143"/>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row>
    <row r="36" spans="2:65" s="127" customFormat="1" ht="30.75" customHeight="1" thickBot="1">
      <c r="B36" s="793" t="s">
        <v>318</v>
      </c>
      <c r="C36" s="793"/>
      <c r="D36" s="793"/>
      <c r="E36" s="793"/>
      <c r="F36" s="793"/>
      <c r="G36" s="793"/>
      <c r="H36" s="793"/>
      <c r="I36" s="793"/>
      <c r="J36" s="793"/>
      <c r="K36" s="793"/>
      <c r="L36" s="793"/>
      <c r="M36" s="793"/>
      <c r="N36" s="793"/>
      <c r="O36" s="793"/>
      <c r="P36" s="793"/>
      <c r="Q36" s="793"/>
      <c r="R36" s="793"/>
      <c r="S36" s="793"/>
      <c r="T36" s="793"/>
      <c r="U36" s="793"/>
      <c r="V36" s="793"/>
      <c r="W36" s="793"/>
      <c r="X36" s="793"/>
      <c r="Y36" s="793"/>
      <c r="Z36" s="793"/>
      <c r="AA36" s="793"/>
      <c r="AB36" s="793"/>
      <c r="AC36" s="793"/>
      <c r="AD36" s="793"/>
      <c r="AE36" s="793"/>
      <c r="AF36" s="793"/>
      <c r="AG36" s="793"/>
      <c r="AH36" s="793"/>
      <c r="AI36" s="793"/>
      <c r="AJ36" s="793"/>
      <c r="AK36" s="793"/>
      <c r="AL36" s="793"/>
      <c r="AM36" s="793"/>
      <c r="AN36" s="793"/>
      <c r="AO36" s="793"/>
      <c r="AP36" s="793"/>
      <c r="AQ36" s="793"/>
      <c r="AR36" s="793"/>
      <c r="AS36" s="793"/>
      <c r="AT36" s="793"/>
      <c r="AU36" s="793"/>
      <c r="AV36" s="793"/>
      <c r="AW36" s="793"/>
      <c r="AX36" s="793"/>
      <c r="AY36" s="793"/>
      <c r="AZ36" s="793"/>
      <c r="BA36" s="793"/>
      <c r="BB36" s="793"/>
      <c r="BC36" s="793"/>
      <c r="BD36" s="793"/>
      <c r="BE36" s="793"/>
      <c r="BF36" s="793"/>
      <c r="BG36" s="793"/>
      <c r="BH36" s="793"/>
      <c r="BI36" s="793"/>
      <c r="BJ36" s="793"/>
      <c r="BK36" s="793"/>
      <c r="BL36" s="793"/>
      <c r="BM36" s="793"/>
    </row>
    <row r="37" spans="2:65" s="127" customFormat="1" ht="96" customHeight="1" thickTop="1" thickBot="1">
      <c r="B37" s="785"/>
      <c r="C37" s="785"/>
      <c r="D37" s="785"/>
      <c r="E37" s="785"/>
      <c r="F37" s="785"/>
      <c r="G37" s="785"/>
      <c r="H37" s="785"/>
      <c r="I37" s="785"/>
      <c r="J37" s="785"/>
      <c r="K37" s="785"/>
      <c r="L37" s="785"/>
      <c r="M37" s="785"/>
      <c r="N37" s="785"/>
      <c r="O37" s="794" t="s">
        <v>319</v>
      </c>
      <c r="P37" s="795"/>
      <c r="Q37" s="795"/>
      <c r="R37" s="795"/>
      <c r="S37" s="795"/>
      <c r="T37" s="795"/>
      <c r="U37" s="795"/>
      <c r="V37" s="796" t="s">
        <v>320</v>
      </c>
      <c r="W37" s="797"/>
      <c r="X37" s="798"/>
      <c r="Y37" s="799" t="s">
        <v>321</v>
      </c>
      <c r="Z37" s="800"/>
      <c r="AA37" s="800"/>
      <c r="AB37" s="800"/>
      <c r="AC37" s="800"/>
      <c r="AD37" s="800"/>
      <c r="AE37" s="801"/>
      <c r="AF37" s="802" t="s">
        <v>322</v>
      </c>
      <c r="AG37" s="803"/>
      <c r="AH37" s="803"/>
      <c r="AI37" s="803"/>
      <c r="AJ37" s="803"/>
      <c r="AK37" s="803"/>
      <c r="AL37" s="804"/>
      <c r="AM37" s="805"/>
      <c r="AN37" s="762"/>
      <c r="AO37" s="762"/>
      <c r="AP37" s="762"/>
      <c r="AQ37" s="762"/>
      <c r="AR37" s="762"/>
      <c r="AS37" s="762"/>
    </row>
    <row r="38" spans="2:65" s="127" customFormat="1" ht="35.25" customHeight="1" thickBot="1">
      <c r="B38" s="785" t="s">
        <v>323</v>
      </c>
      <c r="C38" s="785"/>
      <c r="D38" s="785"/>
      <c r="E38" s="785"/>
      <c r="F38" s="785"/>
      <c r="G38" s="785"/>
      <c r="H38" s="785"/>
      <c r="I38" s="785"/>
      <c r="J38" s="785"/>
      <c r="K38" s="785"/>
      <c r="L38" s="785"/>
      <c r="M38" s="785"/>
      <c r="N38" s="785"/>
      <c r="O38" s="786">
        <v>0</v>
      </c>
      <c r="P38" s="787"/>
      <c r="Q38" s="787"/>
      <c r="R38" s="787"/>
      <c r="S38" s="787"/>
      <c r="T38" s="788" t="s">
        <v>298</v>
      </c>
      <c r="U38" s="789"/>
      <c r="V38" s="790"/>
      <c r="W38" s="791"/>
      <c r="X38" s="792"/>
      <c r="Y38" s="147"/>
      <c r="Z38" s="787">
        <v>1030000</v>
      </c>
      <c r="AA38" s="787"/>
      <c r="AB38" s="787"/>
      <c r="AC38" s="787"/>
      <c r="AD38" s="788" t="s">
        <v>298</v>
      </c>
      <c r="AE38" s="789"/>
      <c r="AF38" s="768">
        <f>ROUNDDOWN(MIN(O38,Y38),-3)</f>
        <v>0</v>
      </c>
      <c r="AG38" s="769"/>
      <c r="AH38" s="769"/>
      <c r="AI38" s="769"/>
      <c r="AJ38" s="769"/>
      <c r="AK38" s="770" t="s">
        <v>298</v>
      </c>
      <c r="AL38" s="771"/>
      <c r="AM38" s="762"/>
      <c r="AN38" s="762"/>
      <c r="AO38" s="762"/>
      <c r="AP38" s="762"/>
      <c r="AQ38" s="762"/>
      <c r="AR38" s="762"/>
      <c r="AS38" s="762"/>
      <c r="AT38" s="148"/>
      <c r="AU38" s="148"/>
      <c r="AV38" s="148"/>
    </row>
    <row r="39" spans="2:65" s="127" customFormat="1" ht="65.25" customHeight="1" thickTop="1">
      <c r="B39" s="772" t="s">
        <v>324</v>
      </c>
      <c r="C39" s="770"/>
      <c r="D39" s="770"/>
      <c r="E39" s="770"/>
      <c r="F39" s="770"/>
      <c r="G39" s="770"/>
      <c r="H39" s="770"/>
      <c r="I39" s="770"/>
      <c r="J39" s="770"/>
      <c r="K39" s="770"/>
      <c r="L39" s="770"/>
      <c r="M39" s="770"/>
      <c r="N39" s="770"/>
      <c r="O39" s="775">
        <v>0</v>
      </c>
      <c r="P39" s="769"/>
      <c r="Q39" s="769"/>
      <c r="R39" s="769"/>
      <c r="S39" s="769"/>
      <c r="T39" s="770" t="s">
        <v>298</v>
      </c>
      <c r="U39" s="778"/>
      <c r="V39" s="780" t="s">
        <v>325</v>
      </c>
      <c r="W39" s="770"/>
      <c r="X39" s="778"/>
      <c r="Y39" s="149"/>
      <c r="Z39" s="769">
        <v>310000</v>
      </c>
      <c r="AA39" s="769"/>
      <c r="AB39" s="769"/>
      <c r="AC39" s="769"/>
      <c r="AD39" s="770" t="s">
        <v>298</v>
      </c>
      <c r="AE39" s="770"/>
      <c r="AF39" s="781">
        <f>ROUNDDOWN(MIN(O39,IF(V39="無",Z39,Z40)),-3)</f>
        <v>0</v>
      </c>
      <c r="AG39" s="782"/>
      <c r="AH39" s="782"/>
      <c r="AI39" s="782"/>
      <c r="AJ39" s="782"/>
      <c r="AK39" s="758" t="s">
        <v>298</v>
      </c>
      <c r="AL39" s="759"/>
      <c r="AM39" s="762"/>
      <c r="AN39" s="762"/>
      <c r="AO39" s="762"/>
      <c r="AP39" s="762"/>
      <c r="AQ39" s="762"/>
      <c r="AR39" s="762"/>
      <c r="AS39" s="762"/>
      <c r="AU39" s="127" t="s">
        <v>326</v>
      </c>
    </row>
    <row r="40" spans="2:65" s="127" customFormat="1" ht="65.25" customHeight="1" thickBot="1">
      <c r="B40" s="773"/>
      <c r="C40" s="774"/>
      <c r="D40" s="774"/>
      <c r="E40" s="774"/>
      <c r="F40" s="774"/>
      <c r="G40" s="774"/>
      <c r="H40" s="774"/>
      <c r="I40" s="774"/>
      <c r="J40" s="774"/>
      <c r="K40" s="774"/>
      <c r="L40" s="774"/>
      <c r="M40" s="774"/>
      <c r="N40" s="774"/>
      <c r="O40" s="776"/>
      <c r="P40" s="777"/>
      <c r="Q40" s="777"/>
      <c r="R40" s="777"/>
      <c r="S40" s="777"/>
      <c r="T40" s="774"/>
      <c r="U40" s="779"/>
      <c r="V40" s="773"/>
      <c r="W40" s="774"/>
      <c r="X40" s="779"/>
      <c r="Y40" s="150"/>
      <c r="Z40" s="763">
        <v>378000</v>
      </c>
      <c r="AA40" s="763"/>
      <c r="AB40" s="763"/>
      <c r="AC40" s="763"/>
      <c r="AD40" s="764" t="s">
        <v>327</v>
      </c>
      <c r="AE40" s="765"/>
      <c r="AF40" s="783"/>
      <c r="AG40" s="784"/>
      <c r="AH40" s="784"/>
      <c r="AI40" s="784"/>
      <c r="AJ40" s="784"/>
      <c r="AK40" s="760"/>
      <c r="AL40" s="761"/>
      <c r="AM40" s="136"/>
      <c r="AN40" s="136"/>
      <c r="AO40" s="136"/>
      <c r="AP40" s="136"/>
      <c r="AQ40" s="136"/>
      <c r="AR40" s="136"/>
      <c r="AS40" s="136"/>
    </row>
    <row r="41" spans="2:65" ht="82.5" customHeight="1">
      <c r="B41" s="766" t="s">
        <v>328</v>
      </c>
      <c r="C41" s="767"/>
      <c r="D41" s="767"/>
      <c r="E41" s="767"/>
      <c r="F41" s="767"/>
      <c r="G41" s="767"/>
      <c r="H41" s="767"/>
      <c r="I41" s="767"/>
      <c r="J41" s="767"/>
      <c r="K41" s="767"/>
      <c r="L41" s="767"/>
      <c r="M41" s="767"/>
      <c r="N41" s="767"/>
      <c r="O41" s="767"/>
      <c r="P41" s="767"/>
      <c r="Q41" s="767"/>
      <c r="R41" s="767"/>
      <c r="S41" s="767"/>
      <c r="T41" s="767"/>
      <c r="U41" s="767"/>
      <c r="V41" s="767"/>
      <c r="W41" s="767"/>
      <c r="X41" s="767"/>
      <c r="Y41" s="767"/>
      <c r="Z41" s="767"/>
      <c r="AA41" s="767"/>
      <c r="AB41" s="767"/>
      <c r="AC41" s="767"/>
      <c r="AD41" s="767"/>
      <c r="AE41" s="767"/>
      <c r="AF41" s="767"/>
      <c r="AG41" s="767"/>
      <c r="AH41" s="767"/>
      <c r="AI41" s="767"/>
      <c r="AJ41" s="767"/>
      <c r="AK41" s="767"/>
      <c r="AL41" s="767"/>
      <c r="AM41" s="767"/>
      <c r="AN41" s="767"/>
      <c r="AO41" s="767"/>
      <c r="AP41" s="767"/>
      <c r="AQ41" s="767"/>
      <c r="AR41" s="767"/>
      <c r="AS41" s="767"/>
      <c r="AT41" s="767"/>
      <c r="AU41" s="767"/>
      <c r="AV41" s="767"/>
      <c r="AW41" s="767"/>
      <c r="AX41" s="767"/>
      <c r="AY41" s="767"/>
      <c r="AZ41" s="767"/>
      <c r="BA41" s="767"/>
      <c r="BB41" s="767"/>
      <c r="BC41" s="767"/>
      <c r="BD41" s="767"/>
      <c r="BE41" s="767"/>
      <c r="BF41" s="767"/>
      <c r="BG41" s="767"/>
      <c r="BH41" s="767"/>
      <c r="BI41" s="767"/>
      <c r="BJ41" s="767"/>
      <c r="BK41" s="767"/>
      <c r="BL41" s="767"/>
      <c r="BM41" s="767"/>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election activeCell="D7" sqref="D7"/>
    </sheetView>
  </sheetViews>
  <sheetFormatPr defaultColWidth="9" defaultRowHeight="13"/>
  <cols>
    <col min="1" max="1" width="9" style="62"/>
    <col min="2" max="2" width="53.7265625" style="62" customWidth="1"/>
    <col min="3" max="3" width="10.90625" style="62" customWidth="1"/>
    <col min="4" max="4" width="35.08984375" style="63" customWidth="1"/>
    <col min="5" max="5" width="9" style="63"/>
    <col min="6" max="6" width="40" style="63" customWidth="1"/>
    <col min="7" max="7" width="12.453125" style="63" customWidth="1"/>
    <col min="8" max="8" width="56" style="63" customWidth="1"/>
    <col min="9" max="11" width="12.453125" style="63" customWidth="1"/>
    <col min="12" max="16384" width="9" style="62"/>
  </cols>
  <sheetData>
    <row r="1" spans="2:22">
      <c r="B1" s="162" t="s">
        <v>150</v>
      </c>
      <c r="D1" s="163" t="s">
        <v>329</v>
      </c>
      <c r="F1" s="163" t="s">
        <v>330</v>
      </c>
      <c r="H1" s="212" t="s">
        <v>331</v>
      </c>
      <c r="I1" s="213"/>
      <c r="J1" s="213"/>
      <c r="K1" s="213"/>
      <c r="L1" s="213"/>
      <c r="M1" s="213"/>
      <c r="N1" s="213"/>
      <c r="O1" s="213"/>
      <c r="P1" s="213"/>
      <c r="Q1" s="213"/>
      <c r="R1" s="213"/>
      <c r="S1" s="213"/>
      <c r="T1" s="213"/>
      <c r="U1" s="213"/>
      <c r="V1" s="213"/>
    </row>
    <row r="2" spans="2:22">
      <c r="H2" s="213"/>
      <c r="I2" s="213"/>
      <c r="J2" s="213"/>
      <c r="K2" s="213"/>
      <c r="L2" s="213"/>
      <c r="M2" s="213"/>
      <c r="N2" s="213"/>
      <c r="O2" s="213"/>
      <c r="P2" s="213"/>
      <c r="Q2" s="213"/>
      <c r="R2" s="213"/>
      <c r="S2" s="213"/>
      <c r="T2" s="213"/>
      <c r="U2" s="213"/>
      <c r="V2" s="213"/>
    </row>
    <row r="3" spans="2:22" ht="91">
      <c r="B3" s="62" t="s">
        <v>332</v>
      </c>
      <c r="D3" s="63" t="s">
        <v>333</v>
      </c>
      <c r="F3" s="63" t="s">
        <v>334</v>
      </c>
      <c r="H3" s="219" t="s">
        <v>335</v>
      </c>
      <c r="I3" s="219" t="s">
        <v>336</v>
      </c>
      <c r="J3" s="219" t="s">
        <v>337</v>
      </c>
      <c r="K3" s="219" t="s">
        <v>338</v>
      </c>
      <c r="L3" s="219" t="s">
        <v>339</v>
      </c>
      <c r="M3" s="219" t="s">
        <v>340</v>
      </c>
      <c r="N3" s="219" t="s">
        <v>341</v>
      </c>
      <c r="O3" s="219" t="s">
        <v>342</v>
      </c>
      <c r="P3" s="219" t="s">
        <v>343</v>
      </c>
      <c r="Q3" s="219" t="s">
        <v>344</v>
      </c>
      <c r="R3" s="219" t="s">
        <v>345</v>
      </c>
      <c r="S3" s="219" t="s">
        <v>346</v>
      </c>
      <c r="T3" s="319" t="s">
        <v>54</v>
      </c>
      <c r="U3" s="319" t="s">
        <v>49</v>
      </c>
      <c r="V3" s="219" t="s">
        <v>347</v>
      </c>
    </row>
    <row r="4" spans="2:22">
      <c r="B4" s="62" t="s">
        <v>348</v>
      </c>
      <c r="D4" s="63" t="s">
        <v>349</v>
      </c>
      <c r="F4" s="63" t="s">
        <v>350</v>
      </c>
      <c r="H4" s="213" t="s">
        <v>351</v>
      </c>
      <c r="I4" s="213" t="s">
        <v>351</v>
      </c>
      <c r="J4" s="213" t="s">
        <v>352</v>
      </c>
      <c r="K4" s="213" t="s">
        <v>50</v>
      </c>
      <c r="L4" s="213" t="s">
        <v>50</v>
      </c>
      <c r="M4" s="213" t="s">
        <v>353</v>
      </c>
      <c r="N4" s="213" t="s">
        <v>50</v>
      </c>
      <c r="O4" s="213" t="s">
        <v>50</v>
      </c>
      <c r="P4" s="213" t="s">
        <v>353</v>
      </c>
      <c r="Q4" s="213" t="s">
        <v>353</v>
      </c>
      <c r="R4" s="213" t="s">
        <v>50</v>
      </c>
      <c r="S4" s="213" t="s">
        <v>354</v>
      </c>
      <c r="T4" s="213"/>
      <c r="U4" s="213"/>
      <c r="V4" s="213" t="s">
        <v>50</v>
      </c>
    </row>
    <row r="5" spans="2:22">
      <c r="B5" s="62" t="s">
        <v>355</v>
      </c>
      <c r="D5" s="63" t="s">
        <v>356</v>
      </c>
      <c r="F5" s="63" t="s">
        <v>357</v>
      </c>
      <c r="H5" s="213" t="s">
        <v>358</v>
      </c>
      <c r="I5" s="213" t="s">
        <v>358</v>
      </c>
      <c r="J5" s="213" t="s">
        <v>359</v>
      </c>
      <c r="K5" s="213"/>
      <c r="L5" s="213"/>
      <c r="M5" s="213" t="s">
        <v>358</v>
      </c>
      <c r="N5" s="213"/>
      <c r="O5" s="213"/>
      <c r="P5" s="213" t="s">
        <v>360</v>
      </c>
      <c r="Q5" s="213" t="s">
        <v>360</v>
      </c>
      <c r="R5" s="213"/>
      <c r="S5" s="213" t="s">
        <v>361</v>
      </c>
      <c r="T5" s="213"/>
      <c r="U5" s="213"/>
      <c r="V5" s="213"/>
    </row>
    <row r="6" spans="2:22">
      <c r="B6" s="62" t="s">
        <v>362</v>
      </c>
      <c r="D6" s="63" t="s">
        <v>363</v>
      </c>
      <c r="F6" s="63" t="s">
        <v>364</v>
      </c>
      <c r="H6" s="213" t="s">
        <v>365</v>
      </c>
      <c r="I6" s="213" t="s">
        <v>365</v>
      </c>
      <c r="J6" s="213" t="s">
        <v>366</v>
      </c>
      <c r="K6" s="213"/>
      <c r="L6" s="213"/>
      <c r="M6" s="213"/>
      <c r="N6" s="213"/>
      <c r="O6" s="213"/>
      <c r="P6" s="213"/>
      <c r="Q6" s="213"/>
      <c r="R6" s="213"/>
      <c r="S6" s="213"/>
      <c r="T6" s="213"/>
      <c r="U6" s="213"/>
      <c r="V6" s="213"/>
    </row>
    <row r="7" spans="2:22">
      <c r="B7" s="62" t="s">
        <v>367</v>
      </c>
      <c r="D7" s="63" t="s">
        <v>368</v>
      </c>
      <c r="F7" s="63" t="s">
        <v>369</v>
      </c>
      <c r="H7" s="213" t="s">
        <v>370</v>
      </c>
      <c r="I7" s="213" t="s">
        <v>370</v>
      </c>
      <c r="J7" s="213"/>
      <c r="K7" s="213"/>
      <c r="L7" s="213"/>
      <c r="M7" s="213"/>
      <c r="N7" s="213"/>
      <c r="O7" s="213"/>
      <c r="P7" s="213"/>
      <c r="Q7" s="213"/>
      <c r="R7" s="213"/>
      <c r="S7" s="213"/>
      <c r="T7" s="213"/>
      <c r="U7" s="213"/>
      <c r="V7" s="213"/>
    </row>
    <row r="8" spans="2:22">
      <c r="B8" s="62" t="s">
        <v>371</v>
      </c>
      <c r="F8" s="63" t="s">
        <v>372</v>
      </c>
      <c r="H8" s="213" t="s">
        <v>373</v>
      </c>
      <c r="I8" s="213"/>
      <c r="J8" s="213"/>
      <c r="K8" s="213"/>
      <c r="L8" s="213"/>
      <c r="M8" s="213"/>
      <c r="N8" s="213"/>
      <c r="O8" s="213"/>
      <c r="P8" s="213"/>
      <c r="Q8" s="213"/>
      <c r="R8" s="213"/>
      <c r="S8" s="213"/>
      <c r="T8" s="213"/>
      <c r="U8" s="213"/>
      <c r="V8" s="213"/>
    </row>
    <row r="9" spans="2:22">
      <c r="B9" s="62" t="s">
        <v>374</v>
      </c>
      <c r="F9" s="63" t="s">
        <v>375</v>
      </c>
      <c r="H9" s="62"/>
      <c r="I9" s="62"/>
      <c r="J9" s="62"/>
      <c r="K9" s="62"/>
    </row>
    <row r="10" spans="2:22">
      <c r="B10" s="62" t="s">
        <v>376</v>
      </c>
      <c r="F10" s="63" t="s">
        <v>377</v>
      </c>
      <c r="H10" s="62"/>
      <c r="I10" s="62"/>
      <c r="J10" s="62"/>
      <c r="K10" s="62"/>
    </row>
    <row r="11" spans="2:22">
      <c r="B11" s="62" t="s">
        <v>378</v>
      </c>
      <c r="H11" s="62"/>
      <c r="I11" s="62"/>
      <c r="J11" s="62"/>
      <c r="K11" s="62"/>
      <c r="T11" s="62" t="s">
        <v>379</v>
      </c>
    </row>
    <row r="12" spans="2:22">
      <c r="B12" s="62" t="s">
        <v>380</v>
      </c>
      <c r="H12" s="62"/>
      <c r="I12" s="62"/>
      <c r="J12" s="62"/>
      <c r="K12" s="62"/>
      <c r="T12" s="62" t="s">
        <v>381</v>
      </c>
    </row>
    <row r="13" spans="2:22">
      <c r="B13" s="62" t="s">
        <v>382</v>
      </c>
      <c r="H13" s="207"/>
      <c r="I13" s="209"/>
      <c r="J13" s="210"/>
      <c r="K13" s="210"/>
      <c r="L13" s="210"/>
      <c r="M13" s="210"/>
    </row>
    <row r="14" spans="2:22">
      <c r="B14" s="62" t="s">
        <v>383</v>
      </c>
      <c r="H14" s="207"/>
      <c r="I14" s="211"/>
      <c r="J14" s="208"/>
      <c r="K14" s="208"/>
      <c r="L14" s="208"/>
      <c r="M14" s="208"/>
    </row>
    <row r="15" spans="2:22">
      <c r="B15" s="318" t="s">
        <v>384</v>
      </c>
      <c r="H15" s="207"/>
      <c r="I15" s="211"/>
      <c r="J15" s="208"/>
      <c r="K15" s="208"/>
      <c r="L15" s="208"/>
      <c r="M15" s="208"/>
    </row>
    <row r="16" spans="2:22">
      <c r="B16" s="318" t="s">
        <v>385</v>
      </c>
      <c r="H16" s="207"/>
      <c r="I16" s="211"/>
      <c r="J16" s="208"/>
      <c r="K16" s="208"/>
      <c r="L16" s="208"/>
      <c r="M16" s="208"/>
    </row>
    <row r="17" spans="2:13">
      <c r="B17" s="318" t="s">
        <v>73</v>
      </c>
      <c r="H17" s="207"/>
      <c r="I17" s="211"/>
      <c r="J17" s="208"/>
      <c r="K17" s="208"/>
      <c r="L17" s="208"/>
      <c r="M17" s="208"/>
    </row>
    <row r="18" spans="2:13">
      <c r="B18" s="318" t="s">
        <v>386</v>
      </c>
      <c r="H18" s="207"/>
      <c r="I18" s="211"/>
      <c r="J18" s="208"/>
      <c r="K18" s="208"/>
      <c r="L18" s="208"/>
      <c r="M18" s="208"/>
    </row>
    <row r="19" spans="2:13">
      <c r="B19" s="318"/>
      <c r="H19" s="207"/>
      <c r="I19" s="211"/>
      <c r="J19" s="208"/>
      <c r="K19" s="208"/>
      <c r="L19" s="208"/>
      <c r="M19" s="208"/>
    </row>
    <row r="20" spans="2:13">
      <c r="H20" s="207"/>
      <c r="I20" s="211"/>
      <c r="J20" s="208"/>
      <c r="K20" s="208"/>
      <c r="L20" s="208"/>
      <c r="M20" s="208"/>
    </row>
    <row r="21" spans="2:13">
      <c r="H21" s="207"/>
      <c r="I21" s="211"/>
      <c r="J21" s="208"/>
      <c r="K21" s="208"/>
      <c r="L21" s="208"/>
      <c r="M21" s="208"/>
    </row>
    <row r="22" spans="2:13">
      <c r="B22" s="162" t="s">
        <v>387</v>
      </c>
      <c r="D22" s="163" t="s">
        <v>388</v>
      </c>
      <c r="H22" s="212" t="s">
        <v>389</v>
      </c>
      <c r="I22" s="213"/>
      <c r="J22" s="213"/>
      <c r="K22" s="213"/>
      <c r="L22" s="213"/>
      <c r="M22" s="213"/>
    </row>
    <row r="23" spans="2:13">
      <c r="H23" s="213"/>
      <c r="I23" s="213"/>
      <c r="J23" s="213"/>
      <c r="K23" s="213"/>
      <c r="L23" s="213"/>
      <c r="M23" s="213"/>
    </row>
    <row r="24" spans="2:13" ht="38">
      <c r="B24" s="62" t="s">
        <v>390</v>
      </c>
      <c r="C24" s="62" t="s">
        <v>391</v>
      </c>
      <c r="D24" s="63" t="s">
        <v>392</v>
      </c>
      <c r="H24" s="214"/>
      <c r="I24" s="215" t="s">
        <v>393</v>
      </c>
      <c r="J24" s="216" t="s">
        <v>394</v>
      </c>
      <c r="K24" s="216" t="s">
        <v>395</v>
      </c>
      <c r="L24" s="216" t="s">
        <v>396</v>
      </c>
      <c r="M24" s="216" t="s">
        <v>397</v>
      </c>
    </row>
    <row r="25" spans="2:13">
      <c r="B25" s="62" t="s">
        <v>398</v>
      </c>
      <c r="C25" s="62" t="s">
        <v>399</v>
      </c>
      <c r="D25" s="63" t="s">
        <v>400</v>
      </c>
      <c r="H25" s="214" t="s">
        <v>401</v>
      </c>
      <c r="I25" s="217" t="s">
        <v>402</v>
      </c>
      <c r="J25" s="218">
        <v>0.5</v>
      </c>
      <c r="K25" s="218" t="s">
        <v>403</v>
      </c>
      <c r="L25" s="218">
        <v>0.5</v>
      </c>
      <c r="M25" s="218">
        <v>1</v>
      </c>
    </row>
    <row r="26" spans="2:13">
      <c r="B26" s="62" t="s">
        <v>404</v>
      </c>
      <c r="C26" s="62" t="s">
        <v>405</v>
      </c>
      <c r="D26" s="63" t="s">
        <v>406</v>
      </c>
      <c r="H26" s="214" t="s">
        <v>407</v>
      </c>
      <c r="I26" s="217" t="s">
        <v>402</v>
      </c>
      <c r="J26" s="218">
        <v>0.75</v>
      </c>
      <c r="K26" s="218" t="s">
        <v>408</v>
      </c>
      <c r="L26" s="218">
        <v>0.5</v>
      </c>
      <c r="M26" s="218">
        <v>0.66666666666666663</v>
      </c>
    </row>
    <row r="27" spans="2:13">
      <c r="B27" s="62" t="s">
        <v>409</v>
      </c>
      <c r="C27" s="62" t="s">
        <v>410</v>
      </c>
      <c r="D27" s="63" t="s">
        <v>411</v>
      </c>
      <c r="H27" s="214" t="s">
        <v>412</v>
      </c>
      <c r="I27" s="217" t="s">
        <v>402</v>
      </c>
      <c r="J27" s="218">
        <v>0.33333333333333331</v>
      </c>
      <c r="K27" s="218" t="s">
        <v>408</v>
      </c>
      <c r="L27" s="218">
        <v>0.33333333333333331</v>
      </c>
      <c r="M27" s="218">
        <v>1</v>
      </c>
    </row>
    <row r="28" spans="2:13">
      <c r="B28" s="62" t="s">
        <v>413</v>
      </c>
      <c r="C28" s="62" t="s">
        <v>414</v>
      </c>
      <c r="D28" s="63" t="s">
        <v>415</v>
      </c>
      <c r="H28" s="214" t="s">
        <v>416</v>
      </c>
      <c r="I28" s="217" t="s">
        <v>417</v>
      </c>
      <c r="J28" s="218" t="s">
        <v>418</v>
      </c>
      <c r="K28" s="218" t="s">
        <v>408</v>
      </c>
      <c r="L28" s="218">
        <v>0.5</v>
      </c>
      <c r="M28" s="218">
        <v>0.5</v>
      </c>
    </row>
    <row r="29" spans="2:13">
      <c r="B29" s="62" t="s">
        <v>419</v>
      </c>
      <c r="C29" s="62" t="s">
        <v>420</v>
      </c>
      <c r="D29" s="63" t="s">
        <v>421</v>
      </c>
      <c r="H29" s="214" t="s">
        <v>422</v>
      </c>
      <c r="I29" s="217" t="s">
        <v>417</v>
      </c>
      <c r="J29" s="218" t="s">
        <v>418</v>
      </c>
      <c r="K29" s="218" t="s">
        <v>408</v>
      </c>
      <c r="L29" s="218">
        <v>0.5</v>
      </c>
      <c r="M29" s="218">
        <v>0.5</v>
      </c>
    </row>
    <row r="30" spans="2:13">
      <c r="B30" s="62" t="s">
        <v>423</v>
      </c>
      <c r="C30" s="62" t="s">
        <v>424</v>
      </c>
      <c r="D30" s="63" t="s">
        <v>425</v>
      </c>
      <c r="H30" s="214" t="s">
        <v>426</v>
      </c>
      <c r="I30" s="217" t="s">
        <v>427</v>
      </c>
      <c r="J30" s="218" t="s">
        <v>418</v>
      </c>
      <c r="K30" s="218" t="s">
        <v>408</v>
      </c>
      <c r="L30" s="218">
        <v>0.5</v>
      </c>
      <c r="M30" s="218">
        <v>0.5</v>
      </c>
    </row>
    <row r="31" spans="2:13">
      <c r="B31" s="62" t="s">
        <v>428</v>
      </c>
      <c r="C31" s="62" t="s">
        <v>429</v>
      </c>
      <c r="D31" s="63" t="s">
        <v>430</v>
      </c>
      <c r="H31" s="214" t="s">
        <v>431</v>
      </c>
      <c r="I31" s="217" t="s">
        <v>432</v>
      </c>
      <c r="J31" s="218">
        <v>0.66666666666666663</v>
      </c>
      <c r="K31" s="218" t="s">
        <v>408</v>
      </c>
      <c r="L31" s="218">
        <v>0.33333333333333331</v>
      </c>
      <c r="M31" s="218">
        <v>0.5</v>
      </c>
    </row>
    <row r="32" spans="2:13">
      <c r="B32" s="62" t="s">
        <v>433</v>
      </c>
      <c r="C32" s="62" t="s">
        <v>434</v>
      </c>
      <c r="D32" s="63" t="s">
        <v>435</v>
      </c>
      <c r="H32" s="214" t="s">
        <v>436</v>
      </c>
      <c r="I32" s="217" t="s">
        <v>432</v>
      </c>
      <c r="J32" s="218">
        <v>0.66666666666666663</v>
      </c>
      <c r="K32" s="218" t="s">
        <v>408</v>
      </c>
      <c r="L32" s="218">
        <v>0.33333333333333331</v>
      </c>
      <c r="M32" s="218">
        <v>0.5</v>
      </c>
    </row>
    <row r="33" spans="1:13">
      <c r="B33" s="62" t="s">
        <v>437</v>
      </c>
      <c r="D33" s="63" t="s">
        <v>438</v>
      </c>
      <c r="H33" s="214" t="s">
        <v>439</v>
      </c>
      <c r="I33" s="217" t="s">
        <v>402</v>
      </c>
      <c r="J33" s="218">
        <v>0.5</v>
      </c>
      <c r="K33" s="218" t="s">
        <v>408</v>
      </c>
      <c r="L33" s="218">
        <v>0.5</v>
      </c>
      <c r="M33" s="218">
        <v>1</v>
      </c>
    </row>
    <row r="34" spans="1:13">
      <c r="D34" s="63" t="s">
        <v>440</v>
      </c>
      <c r="H34" s="214" t="s">
        <v>441</v>
      </c>
      <c r="I34" s="217" t="s">
        <v>402</v>
      </c>
      <c r="J34" s="218">
        <v>0.5</v>
      </c>
      <c r="K34" s="218" t="s">
        <v>408</v>
      </c>
      <c r="L34" s="218">
        <v>0.5</v>
      </c>
      <c r="M34" s="218">
        <v>1</v>
      </c>
    </row>
    <row r="35" spans="1:13">
      <c r="D35" s="63" t="s">
        <v>442</v>
      </c>
      <c r="H35" s="214" t="s">
        <v>443</v>
      </c>
      <c r="I35" s="217" t="s">
        <v>402</v>
      </c>
      <c r="J35" s="218">
        <v>0.5</v>
      </c>
      <c r="K35" s="218" t="s">
        <v>408</v>
      </c>
      <c r="L35" s="218">
        <v>0.5</v>
      </c>
      <c r="M35" s="218">
        <v>1</v>
      </c>
    </row>
    <row r="36" spans="1:13">
      <c r="D36" s="63" t="s">
        <v>444</v>
      </c>
      <c r="H36" s="214" t="s">
        <v>445</v>
      </c>
      <c r="I36" s="217" t="s">
        <v>427</v>
      </c>
      <c r="J36" s="218" t="s">
        <v>418</v>
      </c>
      <c r="K36" s="218" t="s">
        <v>446</v>
      </c>
      <c r="L36" s="218" t="s">
        <v>418</v>
      </c>
      <c r="M36" s="218">
        <v>1</v>
      </c>
    </row>
    <row r="37" spans="1:13">
      <c r="D37" s="63" t="s">
        <v>447</v>
      </c>
      <c r="H37" s="214" t="s">
        <v>448</v>
      </c>
      <c r="I37" s="217" t="s">
        <v>402</v>
      </c>
      <c r="J37" s="218">
        <v>0.5</v>
      </c>
      <c r="K37" s="218" t="s">
        <v>408</v>
      </c>
      <c r="L37" s="218">
        <v>0.5</v>
      </c>
      <c r="M37" s="218">
        <v>1</v>
      </c>
    </row>
    <row r="38" spans="1:13">
      <c r="D38" s="63" t="s">
        <v>449</v>
      </c>
      <c r="H38" s="214" t="s">
        <v>450</v>
      </c>
      <c r="I38" s="217" t="s">
        <v>427</v>
      </c>
      <c r="J38" s="218">
        <v>0.66666666666666663</v>
      </c>
      <c r="K38" s="218" t="s">
        <v>408</v>
      </c>
      <c r="L38" s="218">
        <v>0.33333333333333331</v>
      </c>
      <c r="M38" s="218">
        <v>0.5</v>
      </c>
    </row>
    <row r="39" spans="1:13">
      <c r="D39" s="63" t="s">
        <v>451</v>
      </c>
      <c r="H39" s="214" t="s">
        <v>452</v>
      </c>
      <c r="I39" s="217" t="s">
        <v>427</v>
      </c>
      <c r="J39" s="218" t="s">
        <v>418</v>
      </c>
      <c r="K39" s="218" t="s">
        <v>408</v>
      </c>
      <c r="L39" s="218">
        <v>0.5</v>
      </c>
      <c r="M39" s="218">
        <v>0.5</v>
      </c>
    </row>
    <row r="40" spans="1:13">
      <c r="D40" s="63" t="s">
        <v>453</v>
      </c>
      <c r="H40" s="214" t="s">
        <v>454</v>
      </c>
      <c r="I40" s="217" t="s">
        <v>402</v>
      </c>
      <c r="J40" s="218">
        <v>0.33333333333333331</v>
      </c>
      <c r="K40" s="218" t="s">
        <v>408</v>
      </c>
      <c r="L40" s="218">
        <v>0.33333333333333331</v>
      </c>
      <c r="M40" s="218">
        <v>1</v>
      </c>
    </row>
    <row r="41" spans="1:13">
      <c r="D41" s="63" t="s">
        <v>455</v>
      </c>
      <c r="H41" s="62"/>
      <c r="I41" s="62"/>
      <c r="J41" s="62"/>
      <c r="K41" s="62"/>
    </row>
    <row r="42" spans="1:13">
      <c r="D42" s="63" t="s">
        <v>456</v>
      </c>
      <c r="H42" s="62"/>
      <c r="I42" s="62"/>
      <c r="J42" s="62"/>
      <c r="K42" s="62"/>
    </row>
    <row r="43" spans="1:13">
      <c r="D43" s="63" t="s">
        <v>457</v>
      </c>
      <c r="H43" s="62"/>
      <c r="I43" s="62"/>
      <c r="J43" s="62"/>
      <c r="K43" s="62"/>
    </row>
    <row r="44" spans="1:13">
      <c r="D44" s="63" t="s">
        <v>458</v>
      </c>
      <c r="H44" s="62"/>
      <c r="I44" s="62"/>
      <c r="J44" s="62"/>
      <c r="K44" s="62"/>
    </row>
    <row r="45" spans="1:13">
      <c r="D45" s="63" t="s">
        <v>459</v>
      </c>
      <c r="H45" s="62"/>
      <c r="I45" s="62"/>
      <c r="J45" s="62"/>
      <c r="K45" s="62"/>
    </row>
    <row r="46" spans="1:13">
      <c r="H46" s="62"/>
      <c r="I46" s="62"/>
      <c r="J46" s="62"/>
      <c r="K46" s="62"/>
    </row>
    <row r="47" spans="1:13">
      <c r="A47" s="62">
        <v>9</v>
      </c>
      <c r="B47" s="162" t="s">
        <v>460</v>
      </c>
      <c r="H47" s="62"/>
      <c r="I47" s="62"/>
      <c r="J47" s="62"/>
      <c r="K47" s="62"/>
    </row>
    <row r="48" spans="1:13">
      <c r="H48" s="62"/>
      <c r="I48" s="62"/>
      <c r="J48" s="62"/>
      <c r="K48" s="62"/>
    </row>
    <row r="49" spans="1:11" ht="39">
      <c r="B49" s="164" t="s">
        <v>461</v>
      </c>
      <c r="H49" s="62"/>
      <c r="I49" s="62"/>
      <c r="J49" s="62"/>
      <c r="K49" s="62"/>
    </row>
    <row r="50" spans="1:11" ht="26">
      <c r="B50" s="164" t="s">
        <v>462</v>
      </c>
      <c r="H50" s="62"/>
      <c r="I50" s="62"/>
      <c r="J50" s="62"/>
      <c r="K50" s="62"/>
    </row>
    <row r="51" spans="1:11">
      <c r="B51" s="164" t="s">
        <v>463</v>
      </c>
      <c r="H51" s="62"/>
      <c r="I51" s="62"/>
      <c r="J51" s="62"/>
      <c r="K51" s="62"/>
    </row>
    <row r="52" spans="1:11">
      <c r="B52" s="164" t="s">
        <v>464</v>
      </c>
      <c r="H52" s="62"/>
      <c r="I52" s="62"/>
      <c r="J52" s="62"/>
      <c r="K52" s="62"/>
    </row>
    <row r="53" spans="1:11">
      <c r="B53" s="164" t="s">
        <v>465</v>
      </c>
      <c r="H53" s="62"/>
      <c r="I53" s="62"/>
      <c r="J53" s="62"/>
      <c r="K53" s="62"/>
    </row>
    <row r="54" spans="1:11">
      <c r="B54" s="164" t="s">
        <v>466</v>
      </c>
      <c r="H54" s="62"/>
      <c r="I54" s="62"/>
      <c r="J54" s="62"/>
      <c r="K54" s="62"/>
    </row>
    <row r="55" spans="1:11">
      <c r="B55" s="164"/>
      <c r="H55" s="62"/>
      <c r="I55" s="62"/>
      <c r="J55" s="62"/>
      <c r="K55" s="62"/>
    </row>
    <row r="56" spans="1:11">
      <c r="B56" s="164"/>
      <c r="H56" s="62"/>
      <c r="I56" s="62"/>
      <c r="J56" s="62"/>
      <c r="K56" s="62"/>
    </row>
    <row r="57" spans="1:11">
      <c r="H57" s="62"/>
      <c r="I57" s="62"/>
      <c r="J57" s="62"/>
      <c r="K57" s="62"/>
    </row>
    <row r="58" spans="1:11">
      <c r="A58" s="62">
        <v>12</v>
      </c>
      <c r="B58" s="162" t="s">
        <v>467</v>
      </c>
      <c r="H58" s="62"/>
      <c r="I58" s="62"/>
      <c r="J58" s="62"/>
      <c r="K58" s="62"/>
    </row>
    <row r="59" spans="1:11">
      <c r="B59" s="62" t="s">
        <v>468</v>
      </c>
      <c r="H59" s="62"/>
      <c r="I59" s="62"/>
      <c r="J59" s="62"/>
      <c r="K59" s="62"/>
    </row>
    <row r="60" spans="1:11">
      <c r="B60" s="62" t="s">
        <v>469</v>
      </c>
      <c r="H60" s="62"/>
      <c r="I60" s="62"/>
      <c r="J60" s="62"/>
      <c r="K60" s="62"/>
    </row>
    <row r="61" spans="1:11">
      <c r="B61" s="62" t="s">
        <v>470</v>
      </c>
      <c r="H61" s="62"/>
      <c r="I61" s="62"/>
      <c r="J61" s="62"/>
      <c r="K61" s="62"/>
    </row>
    <row r="62" spans="1:11">
      <c r="H62" s="62"/>
      <c r="I62" s="62"/>
      <c r="J62" s="62"/>
      <c r="K62" s="62"/>
    </row>
    <row r="63" spans="1:11">
      <c r="B63" s="62" t="s">
        <v>471</v>
      </c>
      <c r="H63" s="62"/>
      <c r="I63" s="62"/>
      <c r="J63" s="62"/>
      <c r="K63" s="62"/>
    </row>
    <row r="64" spans="1:11">
      <c r="B64" s="62" t="s">
        <v>472</v>
      </c>
      <c r="C64" s="173">
        <v>378000</v>
      </c>
      <c r="H64" s="62"/>
      <c r="I64" s="62"/>
      <c r="J64" s="62"/>
      <c r="K64" s="62"/>
    </row>
    <row r="65" spans="2:11">
      <c r="B65" s="62" t="s">
        <v>473</v>
      </c>
      <c r="C65" s="173">
        <v>310000</v>
      </c>
      <c r="H65" s="62"/>
      <c r="I65" s="62"/>
      <c r="J65" s="62"/>
      <c r="K65" s="62"/>
    </row>
    <row r="66" spans="2:11">
      <c r="H66" s="62"/>
      <c r="I66" s="62"/>
      <c r="J66" s="62"/>
      <c r="K66" s="62"/>
    </row>
    <row r="67" spans="2:11">
      <c r="H67" s="62"/>
      <c r="I67" s="62"/>
      <c r="J67" s="62"/>
      <c r="K67" s="62"/>
    </row>
    <row r="68" spans="2:11">
      <c r="H68" s="62"/>
      <c r="I68" s="62"/>
      <c r="J68" s="62"/>
      <c r="K68" s="62"/>
    </row>
    <row r="69" spans="2:11">
      <c r="H69" s="62"/>
      <c r="I69" s="62"/>
      <c r="J69" s="62"/>
      <c r="K69" s="62"/>
    </row>
    <row r="70" spans="2:11">
      <c r="H70" s="62"/>
      <c r="I70" s="62"/>
      <c r="J70" s="62"/>
      <c r="K70" s="62"/>
    </row>
    <row r="71" spans="2:11">
      <c r="H71" s="62"/>
      <c r="I71" s="62"/>
      <c r="J71" s="62"/>
      <c r="K71" s="62"/>
    </row>
    <row r="72" spans="2:11">
      <c r="H72" s="62"/>
      <c r="I72" s="62"/>
      <c r="J72" s="62"/>
      <c r="K72" s="62"/>
    </row>
    <row r="73" spans="2:11">
      <c r="H73" s="62"/>
      <c r="I73" s="62"/>
      <c r="J73" s="62"/>
      <c r="K73" s="62"/>
    </row>
    <row r="74" spans="2:11">
      <c r="H74" s="62"/>
      <c r="I74" s="62"/>
      <c r="J74" s="62"/>
      <c r="K74" s="62"/>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4" ma:contentTypeDescription="新しいドキュメントを作成します。" ma:contentTypeScope="" ma:versionID="dcbf02815bd9abcda6f22b94a9bee6ec">
  <xsd:schema xmlns:xsd="http://www.w3.org/2001/XMLSchema" xmlns:xs="http://www.w3.org/2001/XMLSchema" xmlns:p="http://schemas.microsoft.com/office/2006/metadata/properties" xmlns:ns2="fedbd109-94e1-4dab-9b5e-022f1758dbc5" targetNamespace="http://schemas.microsoft.com/office/2006/metadata/properties" ma:root="true" ma:fieldsID="aaab6f8b6ea9143ffc4049d325efb099" ns2:_="">
    <xsd:import namespace="fedbd109-94e1-4dab-9b5e-022f1758dbc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dbd109-94e1-4dab-9b5e-022f1758db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DAAE26-4794-472B-BE3C-A37CA2BCA3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dbd109-94e1-4dab-9b5e-022f1758db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BEE0E8-30FC-47BD-B82B-E29208A83D4B}">
  <ds:schemaRefs>
    <ds:schemaRef ds:uri="http://schemas.microsoft.com/sharepoint/v3/contenttype/forms"/>
  </ds:schemaRefs>
</ds:datastoreItem>
</file>

<file path=customXml/itemProps3.xml><?xml version="1.0" encoding="utf-8"?>
<ds:datastoreItem xmlns:ds="http://schemas.openxmlformats.org/officeDocument/2006/customXml" ds:itemID="{C4E7D54A-D85B-4ABA-9C19-2E256787C8D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edbd109-94e1-4dab-9b5e-022f1758dbc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25</vt:i4>
      </vt:variant>
    </vt:vector>
  </HeadingPairs>
  <TitlesOfParts>
    <vt:vector size="34" baseType="lpstr">
      <vt:lpstr>（様式1）総括表</vt:lpstr>
      <vt:lpstr>（様式2）施設整備事業費内訳書</vt:lpstr>
      <vt:lpstr>【記載例】（様式２）施設整備事業費内訳書</vt:lpstr>
      <vt:lpstr>１6 新興感染症（病室）</vt:lpstr>
      <vt:lpstr>（様式3-16)施設整備事業計画書</vt:lpstr>
      <vt:lpstr>【記載例】(様式3-16)施設整備事業計画書</vt:lpstr>
      <vt:lpstr>12-1 スプリンクラー（総括表）見直し前</vt:lpstr>
      <vt:lpstr>12-2スプリンクラー（個別計画書）見直し前</vt:lpstr>
      <vt:lpstr>管理用（このシートは削除しないでください）</vt:lpstr>
      <vt:lpstr>'（様式1）総括表'!Print_Area</vt:lpstr>
      <vt:lpstr>'（様式2）施設整備事業費内訳書'!Print_Area</vt:lpstr>
      <vt:lpstr>'（様式3-16)施設整備事業計画書'!Print_Area</vt:lpstr>
      <vt:lpstr>'【記載例】（様式２）施設整備事業費内訳書'!Print_Area</vt:lpstr>
      <vt:lpstr>'【記載例】(様式3-16)施設整備事業計画書'!Print_Area</vt:lpstr>
      <vt:lpstr>'12-1 スプリンクラー（総括表）見直し前'!Print_Area</vt:lpstr>
      <vt:lpstr>'12-2スプリンクラー（個別計画書）見直し前'!Print_Area</vt:lpstr>
      <vt:lpstr>'１6 新興感染症（病室）'!Print_Area</vt:lpstr>
      <vt:lpstr>'管理用（このシートは削除しないでください）'!Print_Area</vt:lpstr>
      <vt:lpstr>'（様式1）総括表'!Print_Titles</vt:lpstr>
      <vt:lpstr>'（様式2）施設整備事業費内訳書'!Print_Titles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厚生省本省</dc:creator>
  <cp:keywords/>
  <dc:description/>
  <cp:lastModifiedBy>（感疾）福井 進矢</cp:lastModifiedBy>
  <cp:revision/>
  <cp:lastPrinted>2024-03-19T08:10:22Z</cp:lastPrinted>
  <dcterms:created xsi:type="dcterms:W3CDTF">2000-07-04T04:40:42Z</dcterms:created>
  <dcterms:modified xsi:type="dcterms:W3CDTF">2024-03-21T00:59:10Z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