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36.23\地方債係\09-公営企業\Ⅰ_公営企業決算調査\07経営比較分析表\R06（R5決算）\04_団体から\"/>
    </mc:Choice>
  </mc:AlternateContent>
  <xr:revisionPtr revIDLastSave="0" documentId="13_ncr:1_{143C9F44-7E1B-4475-8ED9-D7DC2DF228BF}" xr6:coauthVersionLast="47" xr6:coauthVersionMax="47" xr10:uidLastSave="{00000000-0000-0000-0000-000000000000}"/>
  <workbookProtection workbookAlgorithmName="SHA-512" workbookHashValue="xkEJ8pDIwvOBfF9z31pnxm7qZ4t+mo7GWop5SIvV44JV6s5Gcjl46kb+OCgJCahPa4f7mZAQjUSTNeLYEOY5PA==" workbookSaltValue="Z8sVarevKGdGJ8QUOql+5A==" workbookSpinCount="100000" lockStructure="1"/>
  <bookViews>
    <workbookView xWindow="-110" yWindow="-110" windowWidth="19420" windowHeight="1042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R6" i="5"/>
  <c r="AL8" i="4" s="1"/>
  <c r="Q6" i="5"/>
  <c r="P6" i="5"/>
  <c r="P10" i="4" s="1"/>
  <c r="O6" i="5"/>
  <c r="N6" i="5"/>
  <c r="B10" i="4" s="1"/>
  <c r="M6" i="5"/>
  <c r="L6" i="5"/>
  <c r="K6" i="5"/>
  <c r="P8" i="4" s="1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I85" i="4"/>
  <c r="BB10" i="4"/>
  <c r="AT10" i="4"/>
  <c r="W10" i="4"/>
  <c r="I10" i="4"/>
  <c r="BB8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<sst xmlns="http://schemas.openxmlformats.org/spreadsheetml/2006/main" count="228" uniqueCount="115">
  <si>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</si>
  <si>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</si>
  <si>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</si>
  <si>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</si>
  <si>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</si>
  <si>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</si>
  <si>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</si>
  <si>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</si>
  <si>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</si>
  <si>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</si>
  <si>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</si>
  <si>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</si>
  <si>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</si>
  <si>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</si>
  <si>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</si>
  <si>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</si>
  <si>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</si>
  <si>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</si>
  <si>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</si>
  <si>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</si>
  <si>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</si>
  <si>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</si>
  <si>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</si>
  <si>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</si>
  <si>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</si>
  <si>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</si>
  <si>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</si>
  <si>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</si>
  <si>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</si>
  <si>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</si>
  <si>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</si>
  <si>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</si>
  <si>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</si>
  <si>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</si>
  <si>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</si>
  <si>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</si>
  <si>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</si>
  <si>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</si>
  <si>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</si>
  <si>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</si>
  <si>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</si>
  <si>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</si>
  <si>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</si>
  <si>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</si>
  <si>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</si>
  <si>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</si>
  <si>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</si>
  <si>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</si>
  <si>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</si>
  <si>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</si>
  <si>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</si>
  <si>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</si>
  <si>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</si>
  <si>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</si>
  <si>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</si>
  <si>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</si>
  <si>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</si>
  <si>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</si>
  <si>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</si>
  <si>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</si>
  <si>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</si>
  <si>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</si>
  <si>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</si>
  <si>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</si>
  <si>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</si>
  <si>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</si>
  <si>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</si>
  <si>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</si>
  <si>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</si>
  <si>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</si>
  <si>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</si>
  <si>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</si>
  <si>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</si>
  <si>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</si>
  <si>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</si>
  <si>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</si>
  <si>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</si>
  <si>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</si>
  <si>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</si>
  <si>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</si>
  <si>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</si>
  <si>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</si>
  <si>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</si>
  <si>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</si>
  <si>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</si>
  <si>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</si>
  <si>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</si>
  <si>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</si>
  <si>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</si>
  <si>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</si>
  <si>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</si>
  <si>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</si>
  <si>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</si>
  <si>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富岡市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</si>
  <si>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</si>
  <si>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</si>
  <si>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</si>
  <si>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</si>
  <si>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</si>
  <si>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</si>
  <si>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</si>
  <si>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</si>
  <si>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</si>
  <si>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</si>
  <si>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</si>
  <si>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</si>
  <si>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</si>
  <si>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</si>
  <si>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</si>
  <si>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</si>
  <si>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</si>
  <si>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</si>
  <si>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経営の健全性は概ね良好であり、収益性などは確保されていますが、施設の効率性の向上に取り組む必要があると考えます。　　　　　　　　　　　　　　　　　　　　　　　　　　　　　　　　　　　　　　　　　　　　　　　　　　　　今後、収入の多くを占める水道料金収入は、人口減少社会の到来や節水意識、機器の節水性能向上などの影響で減収することが予想されます。　　　　　　　　　　　　　　　　　　　　　　　　　　　　　　　　　　　　　　よって、中長期的な水道事業経営戦略に基づき財源の確保や、適正な規模での効果的な管路、施設整備や耐震化、漏水防止につながる更新事業を行うとともに、効率的な事業運営につとめ、健全経営を維持していきたい。</t>
    <rPh sb="45" eb="47">
      <t>ヒツヨウ</t>
    </rPh>
    <rPh sb="143" eb="145">
      <t>キキ</t>
    </rPh>
    <rPh sb="146" eb="148">
      <t>セッスイ</t>
    </rPh>
    <rPh sb="148" eb="150">
      <t>セイノウ</t>
    </rPh>
    <rPh sb="219" eb="221">
      <t>スイドウ</t>
    </rPh>
    <rPh sb="221" eb="223">
      <t>ジギョウ</t>
    </rPh>
    <rPh sb="223" eb="227">
      <t>ケイエイセンリャク</t>
    </rPh>
    <rPh sb="228" eb="229">
      <t>モト</t>
    </rPh>
    <rPh sb="295" eb="297">
      <t>ケンゼン</t>
    </rPh>
    <rPh sb="297" eb="299">
      <t>ケイエイ</t>
    </rPh>
    <rPh sb="300" eb="302">
      <t>イジ</t>
    </rPh>
    <phoneticPr fontId="4"/>
  </si>
  <si>
    <t>①「経常収支比率」は、前年度比減少ですが、100％を上回っており、収支は健全な水準であるといえます。
③「流動比率」は、100％を大幅に上回り、短期的な債務に対する支払能力は良好であるといえます。
④「企業債残高対給水収益比率」は、全国平均値、類似団体平均値より低い比率であります。また、企業債の返済により残高が減少しているため、減少傾向にあります。
⑤「料金回収率」は国の臨時交付金を活用し、水道料金の基本料金を９ヵ月間（令和5年7月～令和6年3月請求分）免除したことによって前年度より17.42％減少しました。
⑥「給水原価」は、全国平均値、類似団体平均値を大幅に下回り、低い水準にあるといえます。
⑦「施設利用率」は、給水量減少等に伴い全国平均値、類似団体平均値を下回っています。
⑧「有収率」は、大規模な漏水が発生したため昨年より減少しています。引き続き管路更新率向上とあわせ有収率向上を目指します。
〇経常収支比率が100％を上回っており、収益性は良好であるとともに、経営に必要な経費は給水収益で賄えており、健全経営といえます。一方、今後の企業債の発行については、水道事業経営戦略に基づき、検証する必要があると考えます。また、施設利用率を上げるべく適正な施設規模等について、最大稼働率、負荷率等と併せて、検証する必要があると考えます。</t>
    <rPh sb="3" eb="4">
      <t>ジョウ</t>
    </rPh>
    <rPh sb="4" eb="6">
      <t>シュウシ</t>
    </rPh>
    <rPh sb="15" eb="17">
      <t>ゲンショウ</t>
    </rPh>
    <rPh sb="33" eb="35">
      <t>シュウシ</t>
    </rPh>
    <rPh sb="36" eb="38">
      <t>ケンゼン</t>
    </rPh>
    <rPh sb="39" eb="41">
      <t>スイジュン</t>
    </rPh>
    <rPh sb="197" eb="201">
      <t>スイドウリョウキン</t>
    </rPh>
    <rPh sb="202" eb="206">
      <t>キホンリョウキン</t>
    </rPh>
    <rPh sb="209" eb="211">
      <t>ゲツカン</t>
    </rPh>
    <rPh sb="219" eb="221">
      <t>レイワ</t>
    </rPh>
    <rPh sb="222" eb="223">
      <t>ネン</t>
    </rPh>
    <rPh sb="225" eb="227">
      <t>セイキュウ</t>
    </rPh>
    <rPh sb="229" eb="231">
      <t>メンジョ</t>
    </rPh>
    <rPh sb="250" eb="252">
      <t>ゲンショウ</t>
    </rPh>
    <rPh sb="317" eb="318">
      <t>トウ</t>
    </rPh>
    <rPh sb="377" eb="378">
      <t>ヒ</t>
    </rPh>
    <rPh sb="379" eb="380">
      <t>ツヅ</t>
    </rPh>
    <rPh sb="381" eb="383">
      <t>カンロ</t>
    </rPh>
    <rPh sb="383" eb="385">
      <t>コウシン</t>
    </rPh>
    <rPh sb="385" eb="386">
      <t>リツ</t>
    </rPh>
    <rPh sb="386" eb="388">
      <t>コウジョウ</t>
    </rPh>
    <rPh sb="392" eb="395">
      <t>ユウシュウリツ</t>
    </rPh>
    <rPh sb="395" eb="397">
      <t>コウジョウ</t>
    </rPh>
    <rPh sb="398" eb="400">
      <t>メザ</t>
    </rPh>
    <rPh sb="525" eb="526">
      <t>ア</t>
    </rPh>
    <phoneticPr fontId="4"/>
  </si>
  <si>
    <t xml:space="preserve">①「有形固定資産減価償却率」は、全国平均値、類似団体平均値を下回っていますが、増加傾向にあり、資産の老朽化は進んでいると考えます。
②「管路経年化率」は、全国平均値、類似団体平均値を下回っています。
③「管路更新率」は、計画的に管路の更新を実施していますが、工事との関連で増減があると考えます。必要性が高い管路や水道事業基本計画（水道事業ビジョン）に基づき、管路更新率向上を目指したいと考えます。
○昭和40～50年代の事業拡張時に布設した管路の耐用年数の経過により、経年管が増加傾向にあり、計画的な更新が必要な時期を迎えています。
水道事業基本計画（水道事業ビジョン）に基づき、効率的な管路更新が重要であると考えます。
</t>
    <rPh sb="39" eb="41">
      <t>ゾウカ</t>
    </rPh>
    <rPh sb="41" eb="43">
      <t>ケイコウ</t>
    </rPh>
    <rPh sb="147" eb="150">
      <t>ヒツヨウセイ</t>
    </rPh>
    <rPh sb="151" eb="152">
      <t>タカ</t>
    </rPh>
    <rPh sb="153" eb="155">
      <t>カンロ</t>
    </rPh>
    <rPh sb="156" eb="158">
      <t>スイドウ</t>
    </rPh>
    <rPh sb="158" eb="160">
      <t>ジギョウ</t>
    </rPh>
    <rPh sb="160" eb="162">
      <t>キホン</t>
    </rPh>
    <rPh sb="162" eb="164">
      <t>ケイカク</t>
    </rPh>
    <rPh sb="165" eb="167">
      <t>スイドウ</t>
    </rPh>
    <rPh sb="167" eb="169">
      <t>ジギョウ</t>
    </rPh>
    <rPh sb="175" eb="176">
      <t>モト</t>
    </rPh>
    <rPh sb="179" eb="181">
      <t>カンロ</t>
    </rPh>
    <rPh sb="181" eb="183">
      <t>コウシン</t>
    </rPh>
    <rPh sb="183" eb="184">
      <t>リツ</t>
    </rPh>
    <rPh sb="184" eb="186">
      <t>コウジョウ</t>
    </rPh>
    <rPh sb="187" eb="189">
      <t>メザ</t>
    </rPh>
    <rPh sb="268" eb="270">
      <t>スイドウ</t>
    </rPh>
    <rPh sb="270" eb="272">
      <t>ジギョウ</t>
    </rPh>
    <rPh sb="272" eb="274">
      <t>キホン</t>
    </rPh>
    <rPh sb="274" eb="276">
      <t>ケイカク</t>
    </rPh>
    <rPh sb="277" eb="279">
      <t>スイドウ</t>
    </rPh>
    <rPh sb="279" eb="281">
      <t>ジギョウ</t>
    </rPh>
    <rPh sb="287" eb="288">
      <t>モト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</si>
</sst>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0.56999999999999995</c:v>
                </c:pt>
                <c:pt idx="1">
                  <c:v>0.56000000000000005</c:v>
                </c:pt>
                <c:pt idx="2">
                  <c:v>0.41</c:v>
                </c:pt>
                <c:pt idx="3">
                  <c:v>0.22</c:v>
                </c:pt>
                <c:pt idx="4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E-4630-AB97-49F387698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0.56999999999999995</c:v>
                </c:pt>
                <c:pt idx="2">
                  <c:v>0.52</c:v>
                </c:pt>
                <c:pt idx="3">
                  <c:v>0.48</c:v>
                </c:pt>
                <c:pt idx="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E-4630-AB97-49F387698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123.94</c:v>
                </c:pt>
                <c:pt idx="1">
                  <c:v>126.85</c:v>
                </c:pt>
                <c:pt idx="2">
                  <c:v>125.77</c:v>
                </c:pt>
                <c:pt idx="3">
                  <c:v>123.74</c:v>
                </c:pt>
                <c:pt idx="4">
                  <c:v>121.57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7-44BE-AAF7-717000A3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109.01</c:v>
                </c:pt>
                <c:pt idx="1">
                  <c:v>108.83</c:v>
                </c:pt>
                <c:pt idx="2">
                  <c:v>109.23</c:v>
                </c:pt>
                <c:pt idx="3">
                  <c:v>108.04</c:v>
                </c:pt>
                <c:pt idx="4">
                  <c:v>107.49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77-44BE-AAF7-717000A3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45.66</c:v>
                </c:pt>
                <c:pt idx="1">
                  <c:v>46.96</c:v>
                </c:pt>
                <c:pt idx="2">
                  <c:v>48.33</c:v>
                </c:pt>
                <c:pt idx="3">
                  <c:v>49.68</c:v>
                </c:pt>
                <c:pt idx="4">
                  <c:v>51.07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A-450D-9416-4DBAB90EE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48.17</c:v>
                </c:pt>
                <c:pt idx="1">
                  <c:v>48.83</c:v>
                </c:pt>
                <c:pt idx="2">
                  <c:v>49.96</c:v>
                </c:pt>
                <c:pt idx="3">
                  <c:v>50.82</c:v>
                </c:pt>
                <c:pt idx="4">
                  <c:v>51.82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A-450D-9416-4DBAB90EE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11.91</c:v>
                </c:pt>
                <c:pt idx="1">
                  <c:v>12.29</c:v>
                </c:pt>
                <c:pt idx="2">
                  <c:v>12.58</c:v>
                </c:pt>
                <c:pt idx="3">
                  <c:v>13.82</c:v>
                </c:pt>
                <c:pt idx="4">
                  <c:v>13.72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B-4015-BC6E-533F8E1A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17.12</c:v>
                </c:pt>
                <c:pt idx="1">
                  <c:v>18.18</c:v>
                </c:pt>
                <c:pt idx="2">
                  <c:v>19.32</c:v>
                </c:pt>
                <c:pt idx="3">
                  <c:v>21.16</c:v>
                </c:pt>
                <c:pt idx="4">
                  <c:v>22.72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CB-4015-BC6E-533F8E1A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8-48EF-8A61-4B4A1DDDC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3.7</c:v>
                </c:pt>
                <c:pt idx="1">
                  <c:v>4.34</c:v>
                </c:pt>
                <c:pt idx="2">
                  <c:v>4.6900000000000004</c:v>
                </c:pt>
                <c:pt idx="3">
                  <c:v>4.72</c:v>
                </c:pt>
                <c:pt idx="4">
                  <c:v>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8-48EF-8A61-4B4A1DDDC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285.98</c:v>
                </c:pt>
                <c:pt idx="1">
                  <c:v>301.56</c:v>
                </c:pt>
                <c:pt idx="2">
                  <c:v>370.48</c:v>
                </c:pt>
                <c:pt idx="3">
                  <c:v>426</c:v>
                </c:pt>
                <c:pt idx="4">
                  <c:v>497.72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F-416D-A7BF-D66A04A3B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365.18</c:v>
                </c:pt>
                <c:pt idx="1">
                  <c:v>327.77</c:v>
                </c:pt>
                <c:pt idx="2">
                  <c:v>338.02</c:v>
                </c:pt>
                <c:pt idx="3">
                  <c:v>345.94</c:v>
                </c:pt>
                <c:pt idx="4">
                  <c:v>329.7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7F-416D-A7BF-D66A04A3B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292.14999999999998</c:v>
                </c:pt>
                <c:pt idx="1">
                  <c:v>268.5</c:v>
                </c:pt>
                <c:pt idx="2">
                  <c:v>242.99</c:v>
                </c:pt>
                <c:pt idx="3">
                  <c:v>236.01</c:v>
                </c:pt>
                <c:pt idx="4">
                  <c:v>249.25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3-4C57-8E70-7C52F226E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371.65</c:v>
                </c:pt>
                <c:pt idx="1">
                  <c:v>397.1</c:v>
                </c:pt>
                <c:pt idx="2">
                  <c:v>379.91</c:v>
                </c:pt>
                <c:pt idx="3">
                  <c:v>386.61</c:v>
                </c:pt>
                <c:pt idx="4">
                  <c:v>381.56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3-4C57-8E70-7C52F226E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122.39</c:v>
                </c:pt>
                <c:pt idx="1">
                  <c:v>125.58</c:v>
                </c:pt>
                <c:pt idx="2">
                  <c:v>124.01</c:v>
                </c:pt>
                <c:pt idx="3">
                  <c:v>111.15</c:v>
                </c:pt>
                <c:pt idx="4">
                  <c:v>93.73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20-47B1-9B49-0673516D0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98.77</c:v>
                </c:pt>
                <c:pt idx="1">
                  <c:v>95.79</c:v>
                </c:pt>
                <c:pt idx="2">
                  <c:v>98.3</c:v>
                </c:pt>
                <c:pt idx="3">
                  <c:v>93.82</c:v>
                </c:pt>
                <c:pt idx="4">
                  <c:v>95.04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20-47B1-9B49-0673516D0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141.61000000000001</c:v>
                </c:pt>
                <c:pt idx="1">
                  <c:v>137.76</c:v>
                </c:pt>
                <c:pt idx="2">
                  <c:v>139.82</c:v>
                </c:pt>
                <c:pt idx="3">
                  <c:v>145.35</c:v>
                </c:pt>
                <c:pt idx="4">
                  <c:v>146.61000000000001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8-4804-9C06-12B5A2871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173.67</c:v>
                </c:pt>
                <c:pt idx="1">
                  <c:v>171.13</c:v>
                </c:pt>
                <c:pt idx="2">
                  <c:v>173.7</c:v>
                </c:pt>
                <c:pt idx="3">
                  <c:v>178.94</c:v>
                </c:pt>
                <c:pt idx="4">
                  <c:v>180.19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F8-4804-9C06-12B5A2871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51.86</c:v>
                </c:pt>
                <c:pt idx="1">
                  <c:v>51.24</c:v>
                </c:pt>
                <c:pt idx="2">
                  <c:v>50.78</c:v>
                </c:pt>
                <c:pt idx="3">
                  <c:v>49.5</c:v>
                </c:pt>
                <c:pt idx="4">
                  <c:v>50.75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2-4F08-BD5D-13EBD18EE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59.67</c:v>
                </c:pt>
                <c:pt idx="1">
                  <c:v>60.12</c:v>
                </c:pt>
                <c:pt idx="2">
                  <c:v>60.34</c:v>
                </c:pt>
                <c:pt idx="3">
                  <c:v>59.54</c:v>
                </c:pt>
                <c:pt idx="4">
                  <c:v>59.26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F2-4F08-BD5D-13EBD18EE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91.09</c:v>
                </c:pt>
                <c:pt idx="1">
                  <c:v>92.14</c:v>
                </c:pt>
                <c:pt idx="2">
                  <c:v>92.18</c:v>
                </c:pt>
                <c:pt idx="3">
                  <c:v>92.92</c:v>
                </c:pt>
                <c:pt idx="4">
                  <c:v>89.98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5-4C7A-A4E9-65D2E6F26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84.6</c:v>
                </c:pt>
                <c:pt idx="1">
                  <c:v>84.24</c:v>
                </c:pt>
                <c:pt idx="2">
                  <c:v>84.19</c:v>
                </c:pt>
                <c:pt idx="3">
                  <c:v>83.93</c:v>
                </c:pt>
                <c:pt idx="4">
                  <c:v>83.84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F5-4C7A-A4E9-65D2E6F26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2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2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7" t="str">
        <f>データ!H6</f>
        <v>群馬県　富岡市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2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A5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66">
        <f>データ!$R$6</f>
        <v>45862</v>
      </c>
      <c r="AM8" s="66"/>
      <c r="AN8" s="66"/>
      <c r="AO8" s="66"/>
      <c r="AP8" s="66"/>
      <c r="AQ8" s="66"/>
      <c r="AR8" s="66"/>
      <c r="AS8" s="66"/>
      <c r="AT8" s="36">
        <f>データ!$S$6</f>
        <v>122.85</v>
      </c>
      <c r="AU8" s="37"/>
      <c r="AV8" s="37"/>
      <c r="AW8" s="37"/>
      <c r="AX8" s="37"/>
      <c r="AY8" s="37"/>
      <c r="AZ8" s="37"/>
      <c r="BA8" s="37"/>
      <c r="BB8" s="55">
        <f>データ!$T$6</f>
        <v>373.32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2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6" t="str">
        <f>データ!$N$6</f>
        <v>-</v>
      </c>
      <c r="C10" s="37"/>
      <c r="D10" s="37"/>
      <c r="E10" s="37"/>
      <c r="F10" s="37"/>
      <c r="G10" s="37"/>
      <c r="H10" s="37"/>
      <c r="I10" s="36">
        <f>データ!$O$6</f>
        <v>81.12</v>
      </c>
      <c r="J10" s="37"/>
      <c r="K10" s="37"/>
      <c r="L10" s="37"/>
      <c r="M10" s="37"/>
      <c r="N10" s="37"/>
      <c r="O10" s="65"/>
      <c r="P10" s="55">
        <f>データ!$P$6</f>
        <v>99.68</v>
      </c>
      <c r="Q10" s="55"/>
      <c r="R10" s="55"/>
      <c r="S10" s="55"/>
      <c r="T10" s="55"/>
      <c r="U10" s="55"/>
      <c r="V10" s="55"/>
      <c r="W10" s="66">
        <f>データ!$Q$6</f>
        <v>3069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45190</v>
      </c>
      <c r="AM10" s="66"/>
      <c r="AN10" s="66"/>
      <c r="AO10" s="66"/>
      <c r="AP10" s="66"/>
      <c r="AQ10" s="66"/>
      <c r="AR10" s="66"/>
      <c r="AS10" s="66"/>
      <c r="AT10" s="36">
        <f>データ!$V$6</f>
        <v>107.01</v>
      </c>
      <c r="AU10" s="37"/>
      <c r="AV10" s="37"/>
      <c r="AW10" s="37"/>
      <c r="AX10" s="37"/>
      <c r="AY10" s="37"/>
      <c r="AZ10" s="37"/>
      <c r="BA10" s="37"/>
      <c r="BB10" s="55">
        <f>データ!$W$6</f>
        <v>422.3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0" t="s">
        <v>25</v>
      </c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2"/>
    </row>
    <row r="15" spans="1:78" ht="13.5" customHeight="1" x14ac:dyDescent="0.2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5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8" t="s">
        <v>113</v>
      </c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40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1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40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1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40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1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40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1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40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1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40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1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40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1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40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1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40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1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40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1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40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1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40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1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40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1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40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1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40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1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40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1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40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1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40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1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40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1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40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1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40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1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40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1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40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1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40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1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40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1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40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1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40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1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40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41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4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26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8" t="s">
        <v>114</v>
      </c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4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1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4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1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4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1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4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1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4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1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4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1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4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1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4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1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4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1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4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1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4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1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4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1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40"/>
    </row>
    <row r="60" spans="1:78" ht="13.5" customHeight="1" x14ac:dyDescent="0.2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41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40"/>
    </row>
    <row r="61" spans="1:78" ht="13.5" customHeight="1" x14ac:dyDescent="0.2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41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4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1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4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41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4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28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8" t="s">
        <v>112</v>
      </c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4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1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4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1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4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1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4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1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4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1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4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1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4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1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4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1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4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1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4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1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4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1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4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1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4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1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4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1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4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1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4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QqDl/xANLimwYYw82lAddbdQ4Hcs+AlO6TxPwEAQTFRm0KXQ+7RJSg1cL3yISx8fYF48Jo+5XzEWxRqiwnayAQ==" saltValue="cApOqJd5O0qYw/MAeIywZg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2023</v>
      </c>
      <c r="C6" s="20">
        <f t="shared" ref="C6:W6" si="3">C7</f>
        <v>102105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群馬県　富岡市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A5</v>
      </c>
      <c r="M6" s="20" t="str">
        <f t="shared" si="3"/>
        <v>非設置</v>
      </c>
      <c r="N6" s="21" t="str">
        <f t="shared" si="3"/>
        <v>-</v>
      </c>
      <c r="O6" s="21">
        <f t="shared" si="3"/>
        <v>81.12</v>
      </c>
      <c r="P6" s="21">
        <f t="shared" si="3"/>
        <v>99.68</v>
      </c>
      <c r="Q6" s="21">
        <f t="shared" si="3"/>
        <v>3069</v>
      </c>
      <c r="R6" s="21">
        <f t="shared" si="3"/>
        <v>45862</v>
      </c>
      <c r="S6" s="21">
        <f t="shared" si="3"/>
        <v>122.85</v>
      </c>
      <c r="T6" s="21">
        <f t="shared" si="3"/>
        <v>373.32</v>
      </c>
      <c r="U6" s="21">
        <f t="shared" si="3"/>
        <v>45190</v>
      </c>
      <c r="V6" s="21">
        <f t="shared" si="3"/>
        <v>107.01</v>
      </c>
      <c r="W6" s="21">
        <f t="shared" si="3"/>
        <v>422.3</v>
      </c>
      <c r="X6" s="22">
        <f>IF(X7="",NA(),X7)</f>
        <v>123.94</v>
      </c>
      <c r="Y6" s="22">
        <f t="shared" ref="Y6:AG6" si="4">IF(Y7="",NA(),Y7)</f>
        <v>126.85</v>
      </c>
      <c r="Z6" s="22">
        <f t="shared" si="4"/>
        <v>125.77</v>
      </c>
      <c r="AA6" s="22">
        <f t="shared" si="4"/>
        <v>123.74</v>
      </c>
      <c r="AB6" s="22">
        <f t="shared" si="4"/>
        <v>121.57</v>
      </c>
      <c r="AC6" s="22">
        <f t="shared" si="4"/>
        <v>109.01</v>
      </c>
      <c r="AD6" s="22">
        <f t="shared" si="4"/>
        <v>108.83</v>
      </c>
      <c r="AE6" s="22">
        <f t="shared" si="4"/>
        <v>109.23</v>
      </c>
      <c r="AF6" s="22">
        <f t="shared" si="4"/>
        <v>108.04</v>
      </c>
      <c r="AG6" s="22">
        <f t="shared" si="4"/>
        <v>107.49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3.7</v>
      </c>
      <c r="AO6" s="22">
        <f t="shared" si="5"/>
        <v>4.34</v>
      </c>
      <c r="AP6" s="22">
        <f t="shared" si="5"/>
        <v>4.6900000000000004</v>
      </c>
      <c r="AQ6" s="22">
        <f t="shared" si="5"/>
        <v>4.72</v>
      </c>
      <c r="AR6" s="22">
        <f t="shared" si="5"/>
        <v>5.76</v>
      </c>
      <c r="AS6" s="21" t="str">
        <f>IF(AS7="","",IF(AS7="-","【-】","【"&amp;SUBSTITUTE(TEXT(AS7,"#,##0.00"),"-","△")&amp;"】"))</f>
        <v>【1.50】</v>
      </c>
      <c r="AT6" s="22">
        <f>IF(AT7="",NA(),AT7)</f>
        <v>285.98</v>
      </c>
      <c r="AU6" s="22">
        <f t="shared" ref="AU6:BC6" si="6">IF(AU7="",NA(),AU7)</f>
        <v>301.56</v>
      </c>
      <c r="AV6" s="22">
        <f t="shared" si="6"/>
        <v>370.48</v>
      </c>
      <c r="AW6" s="22">
        <f t="shared" si="6"/>
        <v>426</v>
      </c>
      <c r="AX6" s="22">
        <f t="shared" si="6"/>
        <v>497.72</v>
      </c>
      <c r="AY6" s="22">
        <f t="shared" si="6"/>
        <v>365.18</v>
      </c>
      <c r="AZ6" s="22">
        <f t="shared" si="6"/>
        <v>327.77</v>
      </c>
      <c r="BA6" s="22">
        <f t="shared" si="6"/>
        <v>338.02</v>
      </c>
      <c r="BB6" s="22">
        <f t="shared" si="6"/>
        <v>345.94</v>
      </c>
      <c r="BC6" s="22">
        <f t="shared" si="6"/>
        <v>329.7</v>
      </c>
      <c r="BD6" s="21" t="str">
        <f>IF(BD7="","",IF(BD7="-","【-】","【"&amp;SUBSTITUTE(TEXT(BD7,"#,##0.00"),"-","△")&amp;"】"))</f>
        <v>【243.36】</v>
      </c>
      <c r="BE6" s="22">
        <f>IF(BE7="",NA(),BE7)</f>
        <v>292.14999999999998</v>
      </c>
      <c r="BF6" s="22">
        <f t="shared" ref="BF6:BN6" si="7">IF(BF7="",NA(),BF7)</f>
        <v>268.5</v>
      </c>
      <c r="BG6" s="22">
        <f t="shared" si="7"/>
        <v>242.99</v>
      </c>
      <c r="BH6" s="22">
        <f t="shared" si="7"/>
        <v>236.01</v>
      </c>
      <c r="BI6" s="22">
        <f t="shared" si="7"/>
        <v>249.25</v>
      </c>
      <c r="BJ6" s="22">
        <f t="shared" si="7"/>
        <v>371.65</v>
      </c>
      <c r="BK6" s="22">
        <f t="shared" si="7"/>
        <v>397.1</v>
      </c>
      <c r="BL6" s="22">
        <f t="shared" si="7"/>
        <v>379.91</v>
      </c>
      <c r="BM6" s="22">
        <f t="shared" si="7"/>
        <v>386.61</v>
      </c>
      <c r="BN6" s="22">
        <f t="shared" si="7"/>
        <v>381.56</v>
      </c>
      <c r="BO6" s="21" t="str">
        <f>IF(BO7="","",IF(BO7="-","【-】","【"&amp;SUBSTITUTE(TEXT(BO7,"#,##0.00"),"-","△")&amp;"】"))</f>
        <v>【265.93】</v>
      </c>
      <c r="BP6" s="22">
        <f>IF(BP7="",NA(),BP7)</f>
        <v>122.39</v>
      </c>
      <c r="BQ6" s="22">
        <f t="shared" ref="BQ6:BY6" si="8">IF(BQ7="",NA(),BQ7)</f>
        <v>125.58</v>
      </c>
      <c r="BR6" s="22">
        <f t="shared" si="8"/>
        <v>124.01</v>
      </c>
      <c r="BS6" s="22">
        <f t="shared" si="8"/>
        <v>111.15</v>
      </c>
      <c r="BT6" s="22">
        <f t="shared" si="8"/>
        <v>93.73</v>
      </c>
      <c r="BU6" s="22">
        <f t="shared" si="8"/>
        <v>98.77</v>
      </c>
      <c r="BV6" s="22">
        <f t="shared" si="8"/>
        <v>95.79</v>
      </c>
      <c r="BW6" s="22">
        <f t="shared" si="8"/>
        <v>98.3</v>
      </c>
      <c r="BX6" s="22">
        <f t="shared" si="8"/>
        <v>93.82</v>
      </c>
      <c r="BY6" s="22">
        <f t="shared" si="8"/>
        <v>95.04</v>
      </c>
      <c r="BZ6" s="21" t="str">
        <f>IF(BZ7="","",IF(BZ7="-","【-】","【"&amp;SUBSTITUTE(TEXT(BZ7,"#,##0.00"),"-","△")&amp;"】"))</f>
        <v>【97.82】</v>
      </c>
      <c r="CA6" s="22">
        <f>IF(CA7="",NA(),CA7)</f>
        <v>141.61000000000001</v>
      </c>
      <c r="CB6" s="22">
        <f t="shared" ref="CB6:CJ6" si="9">IF(CB7="",NA(),CB7)</f>
        <v>137.76</v>
      </c>
      <c r="CC6" s="22">
        <f t="shared" si="9"/>
        <v>139.82</v>
      </c>
      <c r="CD6" s="22">
        <f t="shared" si="9"/>
        <v>145.35</v>
      </c>
      <c r="CE6" s="22">
        <f t="shared" si="9"/>
        <v>146.61000000000001</v>
      </c>
      <c r="CF6" s="22">
        <f t="shared" si="9"/>
        <v>173.67</v>
      </c>
      <c r="CG6" s="22">
        <f t="shared" si="9"/>
        <v>171.13</v>
      </c>
      <c r="CH6" s="22">
        <f t="shared" si="9"/>
        <v>173.7</v>
      </c>
      <c r="CI6" s="22">
        <f t="shared" si="9"/>
        <v>178.94</v>
      </c>
      <c r="CJ6" s="22">
        <f t="shared" si="9"/>
        <v>180.19</v>
      </c>
      <c r="CK6" s="21" t="str">
        <f>IF(CK7="","",IF(CK7="-","【-】","【"&amp;SUBSTITUTE(TEXT(CK7,"#,##0.00"),"-","△")&amp;"】"))</f>
        <v>【177.56】</v>
      </c>
      <c r="CL6" s="22">
        <f>IF(CL7="",NA(),CL7)</f>
        <v>51.86</v>
      </c>
      <c r="CM6" s="22">
        <f t="shared" ref="CM6:CU6" si="10">IF(CM7="",NA(),CM7)</f>
        <v>51.24</v>
      </c>
      <c r="CN6" s="22">
        <f t="shared" si="10"/>
        <v>50.78</v>
      </c>
      <c r="CO6" s="22">
        <f t="shared" si="10"/>
        <v>49.5</v>
      </c>
      <c r="CP6" s="22">
        <f t="shared" si="10"/>
        <v>50.75</v>
      </c>
      <c r="CQ6" s="22">
        <f t="shared" si="10"/>
        <v>59.67</v>
      </c>
      <c r="CR6" s="22">
        <f t="shared" si="10"/>
        <v>60.12</v>
      </c>
      <c r="CS6" s="22">
        <f t="shared" si="10"/>
        <v>60.34</v>
      </c>
      <c r="CT6" s="22">
        <f t="shared" si="10"/>
        <v>59.54</v>
      </c>
      <c r="CU6" s="22">
        <f t="shared" si="10"/>
        <v>59.26</v>
      </c>
      <c r="CV6" s="21" t="str">
        <f>IF(CV7="","",IF(CV7="-","【-】","【"&amp;SUBSTITUTE(TEXT(CV7,"#,##0.00"),"-","△")&amp;"】"))</f>
        <v>【59.81】</v>
      </c>
      <c r="CW6" s="22">
        <f>IF(CW7="",NA(),CW7)</f>
        <v>91.09</v>
      </c>
      <c r="CX6" s="22">
        <f t="shared" ref="CX6:DF6" si="11">IF(CX7="",NA(),CX7)</f>
        <v>92.14</v>
      </c>
      <c r="CY6" s="22">
        <f t="shared" si="11"/>
        <v>92.18</v>
      </c>
      <c r="CZ6" s="22">
        <f t="shared" si="11"/>
        <v>92.92</v>
      </c>
      <c r="DA6" s="22">
        <f t="shared" si="11"/>
        <v>89.98</v>
      </c>
      <c r="DB6" s="22">
        <f t="shared" si="11"/>
        <v>84.6</v>
      </c>
      <c r="DC6" s="22">
        <f t="shared" si="11"/>
        <v>84.24</v>
      </c>
      <c r="DD6" s="22">
        <f t="shared" si="11"/>
        <v>84.19</v>
      </c>
      <c r="DE6" s="22">
        <f t="shared" si="11"/>
        <v>83.93</v>
      </c>
      <c r="DF6" s="22">
        <f t="shared" si="11"/>
        <v>83.84</v>
      </c>
      <c r="DG6" s="21" t="str">
        <f>IF(DG7="","",IF(DG7="-","【-】","【"&amp;SUBSTITUTE(TEXT(DG7,"#,##0.00"),"-","△")&amp;"】"))</f>
        <v>【89.42】</v>
      </c>
      <c r="DH6" s="22">
        <f>IF(DH7="",NA(),DH7)</f>
        <v>45.66</v>
      </c>
      <c r="DI6" s="22">
        <f t="shared" ref="DI6:DQ6" si="12">IF(DI7="",NA(),DI7)</f>
        <v>46.96</v>
      </c>
      <c r="DJ6" s="22">
        <f t="shared" si="12"/>
        <v>48.33</v>
      </c>
      <c r="DK6" s="22">
        <f t="shared" si="12"/>
        <v>49.68</v>
      </c>
      <c r="DL6" s="22">
        <f t="shared" si="12"/>
        <v>51.07</v>
      </c>
      <c r="DM6" s="22">
        <f t="shared" si="12"/>
        <v>48.17</v>
      </c>
      <c r="DN6" s="22">
        <f t="shared" si="12"/>
        <v>48.83</v>
      </c>
      <c r="DO6" s="22">
        <f t="shared" si="12"/>
        <v>49.96</v>
      </c>
      <c r="DP6" s="22">
        <f t="shared" si="12"/>
        <v>50.82</v>
      </c>
      <c r="DQ6" s="22">
        <f t="shared" si="12"/>
        <v>51.82</v>
      </c>
      <c r="DR6" s="21" t="str">
        <f>IF(DR7="","",IF(DR7="-","【-】","【"&amp;SUBSTITUTE(TEXT(DR7,"#,##0.00"),"-","△")&amp;"】"))</f>
        <v>【52.02】</v>
      </c>
      <c r="DS6" s="22">
        <f>IF(DS7="",NA(),DS7)</f>
        <v>11.91</v>
      </c>
      <c r="DT6" s="22">
        <f t="shared" ref="DT6:EB6" si="13">IF(DT7="",NA(),DT7)</f>
        <v>12.29</v>
      </c>
      <c r="DU6" s="22">
        <f t="shared" si="13"/>
        <v>12.58</v>
      </c>
      <c r="DV6" s="22">
        <f t="shared" si="13"/>
        <v>13.82</v>
      </c>
      <c r="DW6" s="22">
        <f t="shared" si="13"/>
        <v>13.72</v>
      </c>
      <c r="DX6" s="22">
        <f t="shared" si="13"/>
        <v>17.12</v>
      </c>
      <c r="DY6" s="22">
        <f t="shared" si="13"/>
        <v>18.18</v>
      </c>
      <c r="DZ6" s="22">
        <f t="shared" si="13"/>
        <v>19.32</v>
      </c>
      <c r="EA6" s="22">
        <f t="shared" si="13"/>
        <v>21.16</v>
      </c>
      <c r="EB6" s="22">
        <f t="shared" si="13"/>
        <v>22.72</v>
      </c>
      <c r="EC6" s="21" t="str">
        <f>IF(EC7="","",IF(EC7="-","【-】","【"&amp;SUBSTITUTE(TEXT(EC7,"#,##0.00"),"-","△")&amp;"】"))</f>
        <v>【25.37】</v>
      </c>
      <c r="ED6" s="22">
        <f>IF(ED7="",NA(),ED7)</f>
        <v>0.56999999999999995</v>
      </c>
      <c r="EE6" s="22">
        <f t="shared" ref="EE6:EM6" si="14">IF(EE7="",NA(),EE7)</f>
        <v>0.56000000000000005</v>
      </c>
      <c r="EF6" s="22">
        <f t="shared" si="14"/>
        <v>0.41</v>
      </c>
      <c r="EG6" s="22">
        <f t="shared" si="14"/>
        <v>0.22</v>
      </c>
      <c r="EH6" s="22">
        <f t="shared" si="14"/>
        <v>0.45</v>
      </c>
      <c r="EI6" s="22">
        <f t="shared" si="14"/>
        <v>0.54</v>
      </c>
      <c r="EJ6" s="22">
        <f t="shared" si="14"/>
        <v>0.56999999999999995</v>
      </c>
      <c r="EK6" s="22">
        <f t="shared" si="14"/>
        <v>0.52</v>
      </c>
      <c r="EL6" s="22">
        <f t="shared" si="14"/>
        <v>0.48</v>
      </c>
      <c r="EM6" s="22">
        <f t="shared" si="14"/>
        <v>0.48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2">
      <c r="A7" s="15"/>
      <c r="B7" s="24">
        <v>2023</v>
      </c>
      <c r="C7" s="24">
        <v>102105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81.12</v>
      </c>
      <c r="P7" s="25">
        <v>99.68</v>
      </c>
      <c r="Q7" s="25">
        <v>3069</v>
      </c>
      <c r="R7" s="25">
        <v>45862</v>
      </c>
      <c r="S7" s="25">
        <v>122.85</v>
      </c>
      <c r="T7" s="25">
        <v>373.32</v>
      </c>
      <c r="U7" s="25">
        <v>45190</v>
      </c>
      <c r="V7" s="25">
        <v>107.01</v>
      </c>
      <c r="W7" s="25">
        <v>422.3</v>
      </c>
      <c r="X7" s="25">
        <v>123.94</v>
      </c>
      <c r="Y7" s="25">
        <v>126.85</v>
      </c>
      <c r="Z7" s="25">
        <v>125.77</v>
      </c>
      <c r="AA7" s="25">
        <v>123.74</v>
      </c>
      <c r="AB7" s="25">
        <v>121.57</v>
      </c>
      <c r="AC7" s="25">
        <v>109.01</v>
      </c>
      <c r="AD7" s="25">
        <v>108.83</v>
      </c>
      <c r="AE7" s="25">
        <v>109.23</v>
      </c>
      <c r="AF7" s="25">
        <v>108.04</v>
      </c>
      <c r="AG7" s="25">
        <v>107.49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3.7</v>
      </c>
      <c r="AO7" s="25">
        <v>4.34</v>
      </c>
      <c r="AP7" s="25">
        <v>4.6900000000000004</v>
      </c>
      <c r="AQ7" s="25">
        <v>4.72</v>
      </c>
      <c r="AR7" s="25">
        <v>5.76</v>
      </c>
      <c r="AS7" s="25">
        <v>1.5</v>
      </c>
      <c r="AT7" s="25">
        <v>285.98</v>
      </c>
      <c r="AU7" s="25">
        <v>301.56</v>
      </c>
      <c r="AV7" s="25">
        <v>370.48</v>
      </c>
      <c r="AW7" s="25">
        <v>426</v>
      </c>
      <c r="AX7" s="25">
        <v>497.72</v>
      </c>
      <c r="AY7" s="25">
        <v>365.18</v>
      </c>
      <c r="AZ7" s="25">
        <v>327.77</v>
      </c>
      <c r="BA7" s="25">
        <v>338.02</v>
      </c>
      <c r="BB7" s="25">
        <v>345.94</v>
      </c>
      <c r="BC7" s="25">
        <v>329.7</v>
      </c>
      <c r="BD7" s="25">
        <v>243.36</v>
      </c>
      <c r="BE7" s="25">
        <v>292.14999999999998</v>
      </c>
      <c r="BF7" s="25">
        <v>268.5</v>
      </c>
      <c r="BG7" s="25">
        <v>242.99</v>
      </c>
      <c r="BH7" s="25">
        <v>236.01</v>
      </c>
      <c r="BI7" s="25">
        <v>249.25</v>
      </c>
      <c r="BJ7" s="25">
        <v>371.65</v>
      </c>
      <c r="BK7" s="25">
        <v>397.1</v>
      </c>
      <c r="BL7" s="25">
        <v>379.91</v>
      </c>
      <c r="BM7" s="25">
        <v>386.61</v>
      </c>
      <c r="BN7" s="25">
        <v>381.56</v>
      </c>
      <c r="BO7" s="25">
        <v>265.93</v>
      </c>
      <c r="BP7" s="25">
        <v>122.39</v>
      </c>
      <c r="BQ7" s="25">
        <v>125.58</v>
      </c>
      <c r="BR7" s="25">
        <v>124.01</v>
      </c>
      <c r="BS7" s="25">
        <v>111.15</v>
      </c>
      <c r="BT7" s="25">
        <v>93.73</v>
      </c>
      <c r="BU7" s="25">
        <v>98.77</v>
      </c>
      <c r="BV7" s="25">
        <v>95.79</v>
      </c>
      <c r="BW7" s="25">
        <v>98.3</v>
      </c>
      <c r="BX7" s="25">
        <v>93.82</v>
      </c>
      <c r="BY7" s="25">
        <v>95.04</v>
      </c>
      <c r="BZ7" s="25">
        <v>97.82</v>
      </c>
      <c r="CA7" s="25">
        <v>141.61000000000001</v>
      </c>
      <c r="CB7" s="25">
        <v>137.76</v>
      </c>
      <c r="CC7" s="25">
        <v>139.82</v>
      </c>
      <c r="CD7" s="25">
        <v>145.35</v>
      </c>
      <c r="CE7" s="25">
        <v>146.61000000000001</v>
      </c>
      <c r="CF7" s="25">
        <v>173.67</v>
      </c>
      <c r="CG7" s="25">
        <v>171.13</v>
      </c>
      <c r="CH7" s="25">
        <v>173.7</v>
      </c>
      <c r="CI7" s="25">
        <v>178.94</v>
      </c>
      <c r="CJ7" s="25">
        <v>180.19</v>
      </c>
      <c r="CK7" s="25">
        <v>177.56</v>
      </c>
      <c r="CL7" s="25">
        <v>51.86</v>
      </c>
      <c r="CM7" s="25">
        <v>51.24</v>
      </c>
      <c r="CN7" s="25">
        <v>50.78</v>
      </c>
      <c r="CO7" s="25">
        <v>49.5</v>
      </c>
      <c r="CP7" s="25">
        <v>50.75</v>
      </c>
      <c r="CQ7" s="25">
        <v>59.67</v>
      </c>
      <c r="CR7" s="25">
        <v>60.12</v>
      </c>
      <c r="CS7" s="25">
        <v>60.34</v>
      </c>
      <c r="CT7" s="25">
        <v>59.54</v>
      </c>
      <c r="CU7" s="25">
        <v>59.26</v>
      </c>
      <c r="CV7" s="25">
        <v>59.81</v>
      </c>
      <c r="CW7" s="25">
        <v>91.09</v>
      </c>
      <c r="CX7" s="25">
        <v>92.14</v>
      </c>
      <c r="CY7" s="25">
        <v>92.18</v>
      </c>
      <c r="CZ7" s="25">
        <v>92.92</v>
      </c>
      <c r="DA7" s="25">
        <v>89.98</v>
      </c>
      <c r="DB7" s="25">
        <v>84.6</v>
      </c>
      <c r="DC7" s="25">
        <v>84.24</v>
      </c>
      <c r="DD7" s="25">
        <v>84.19</v>
      </c>
      <c r="DE7" s="25">
        <v>83.93</v>
      </c>
      <c r="DF7" s="25">
        <v>83.84</v>
      </c>
      <c r="DG7" s="25">
        <v>89.42</v>
      </c>
      <c r="DH7" s="25">
        <v>45.66</v>
      </c>
      <c r="DI7" s="25">
        <v>46.96</v>
      </c>
      <c r="DJ7" s="25">
        <v>48.33</v>
      </c>
      <c r="DK7" s="25">
        <v>49.68</v>
      </c>
      <c r="DL7" s="25">
        <v>51.07</v>
      </c>
      <c r="DM7" s="25">
        <v>48.17</v>
      </c>
      <c r="DN7" s="25">
        <v>48.83</v>
      </c>
      <c r="DO7" s="25">
        <v>49.96</v>
      </c>
      <c r="DP7" s="25">
        <v>50.82</v>
      </c>
      <c r="DQ7" s="25">
        <v>51.82</v>
      </c>
      <c r="DR7" s="25">
        <v>52.02</v>
      </c>
      <c r="DS7" s="25">
        <v>11.91</v>
      </c>
      <c r="DT7" s="25">
        <v>12.29</v>
      </c>
      <c r="DU7" s="25">
        <v>12.58</v>
      </c>
      <c r="DV7" s="25">
        <v>13.82</v>
      </c>
      <c r="DW7" s="25">
        <v>13.72</v>
      </c>
      <c r="DX7" s="25">
        <v>17.12</v>
      </c>
      <c r="DY7" s="25">
        <v>18.18</v>
      </c>
      <c r="DZ7" s="25">
        <v>19.32</v>
      </c>
      <c r="EA7" s="25">
        <v>21.16</v>
      </c>
      <c r="EB7" s="25">
        <v>22.72</v>
      </c>
      <c r="EC7" s="25">
        <v>25.37</v>
      </c>
      <c r="ED7" s="25">
        <v>0.56999999999999995</v>
      </c>
      <c r="EE7" s="25">
        <v>0.56000000000000005</v>
      </c>
      <c r="EF7" s="25">
        <v>0.41</v>
      </c>
      <c r="EG7" s="25">
        <v>0.22</v>
      </c>
      <c r="EH7" s="25">
        <v>0.45</v>
      </c>
      <c r="EI7" s="25">
        <v>0.54</v>
      </c>
      <c r="EJ7" s="25">
        <v>0.56999999999999995</v>
      </c>
      <c r="EK7" s="25">
        <v>0.52</v>
      </c>
      <c r="EL7" s="25">
        <v>0.48</v>
      </c>
      <c r="EM7" s="25">
        <v>0.48</v>
      </c>
      <c r="EN7" s="25">
        <v>0.62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108</v>
      </c>
      <c r="D13" t="s">
        <v>109</v>
      </c>
      <c r="E13" t="s">
        <v>110</v>
      </c>
      <c r="F13" t="s">
        <v>109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2025-01-24T06:46:24Z</dcterms:created>
  <dcterms:modified xsi:type="dcterms:W3CDTF">2025-02-27T06:45:20Z</dcterms:modified>
  <cp:category/>
</cp:coreProperties>
</file>