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71FF9196-BB4C-41E0-A280-F0CB1E4CB2AB}" xr6:coauthVersionLast="47" xr6:coauthVersionMax="47" xr10:uidLastSave="{00000000-0000-0000-0000-000000000000}"/>
  <workbookProtection workbookAlgorithmName="SHA-512" workbookHashValue="jAk6HZZSQS0os2URBVxDpaV7JJwwpGmM46cEYw0+7+e7Xvn0WKuoAmdH/c0S/7IjdNryhlBQpMiWvdIFh/VJNw==" workbookSaltValue="2Mzu0mds4+OaFP7PmSpS3Q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H85" i="4"/>
  <c r="G85" i="4"/>
  <c r="F85" i="4"/>
  <c r="E85" i="4"/>
  <c r="AL10" i="4"/>
  <c r="W10" i="4"/>
  <c r="B10" i="4"/>
  <c r="BB8" i="4"/>
  <c r="AD8" i="4"/>
  <c r="B8" i="4"/>
</calcChain>
</file>

<file path=xl/sharedStrings.xml><?xml version="1.0" encoding="utf-8"?>
<sst xmlns="http://schemas.openxmlformats.org/spreadsheetml/2006/main" count="271" uniqueCount="116">
  <si>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</si>
  <si>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</si>
  <si>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</si>
  <si>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</si>
  <si>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</si>
  <si>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</si>
  <si>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</si>
  <si>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</si>
  <si>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</si>
  <si>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</si>
  <si>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</si>
  <si>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</si>
  <si>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</si>
  <si>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</si>
  <si>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</si>
  <si>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</si>
  <si>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</si>
  <si>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</si>
  <si>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</si>
  <si>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</si>
  <si>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</si>
  <si>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</si>
  <si>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</si>
  <si>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</si>
  <si>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</si>
  <si>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</si>
  <si>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</si>
  <si>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</si>
  <si>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</si>
  <si>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</si>
  <si>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</si>
  <si>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</si>
  <si>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</si>
  <si>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</si>
  <si>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</si>
  <si>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</si>
  <si>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</si>
  <si>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</si>
  <si>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</si>
  <si>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</si>
  <si>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</si>
  <si>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</si>
  <si>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</si>
  <si>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</si>
  <si>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</si>
  <si>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</si>
  <si>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</si>
  <si>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</si>
  <si>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</si>
  <si>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</si>
  <si>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</si>
  <si>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</si>
  <si>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</si>
  <si>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</si>
  <si>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</si>
  <si>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</si>
  <si>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</si>
  <si>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</si>
  <si>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</si>
  <si>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</si>
  <si>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</si>
  <si>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</si>
  <si>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</si>
  <si>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</si>
  <si>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</si>
  <si>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</si>
  <si>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</si>
  <si>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</si>
  <si>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</si>
  <si>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</si>
  <si>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</si>
  <si>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</si>
  <si>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</si>
  <si>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</si>
  <si>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</si>
  <si>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</si>
  <si>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</si>
  <si>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</si>
  <si>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</si>
  <si>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</si>
  <si>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</si>
  <si>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</si>
  <si>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</si>
  <si>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</si>
  <si>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</si>
  <si>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</si>
  <si>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</si>
  <si>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</si>
  <si>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</si>
  <si>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</si>
  <si>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</si>
  <si>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</si>
  <si>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</si>
  <si>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</si>
  <si>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</si>
  <si>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</si>
  <si>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</si>
  <si>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</si>
  <si>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</si>
  <si>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</si>
  <si>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</si>
  <si>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</si>
  <si>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</si>
  <si>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</si>
  <si>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</si>
  <si>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</si>
  <si>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</si>
  <si>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</si>
  <si>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</si>
  <si>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</si>
  <si>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</si>
  <si>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</si>
  <si>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</si>
  <si>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平成10年度に事業着手した合併浄化槽設置事業で、平成18年度に事業完了しており、維持管理のみ実施している。
　生活排水処理施設整備計画策定マニュアル（環境省）によれば、施設の使用実績は、浄化槽躯体は30年～、機器設備類は7～15年程度と記載がある。実際に機器設備類の更新が増加しており、維持管理費が増大している。
　下水道使用料では維持管理費が賄えていないことから、令和7年度に使用料改定を行う予定であるが、今後も更なる使用料改定や経費削減等が必要な時期となっている。
　人口減少が進む旧村地域（赤城・小野上）で実施した事業であり、浄化槽躯体の更新時期までに、事業運営の検討が必要である。</t>
    <phoneticPr fontId="4"/>
  </si>
  <si>
    <t>①有形固定資産減価償却率
　類似団体平均値を下回ってはいるが、計画的な更新が必要となる。
②管渠老朽化率
　老朽化を示す指標はない。
③管渠改善率
　老朽化を示す指標はない。</t>
    <phoneticPr fontId="4"/>
  </si>
  <si>
    <t>①経常収支比率
　経常収支比率は100%を上回っているが、営業損失が発生していることから、一般会計繰入金に頼った経営となっている。
　利用者の減少により使用料収入は減少している。令和7年度に使用料改定を行う予定であるが、今後も経営改善に向けた取組が必要である。
②累積欠損金比率
　欠損金は発生していない。
　使用料収入が減少しており、今後も注意が必要である。
③流動比率
　類似団体平均値や100%を大幅に上回っており、短期債務の支払能力に問題はない。
⑤経費回収率
　類似団体平均値を下回っている。
　利用者の減少により汚水処理費は減少しているが、一般会計繰入金に依存している。
⑥汚水処理原価
　利用者の減少により汚水処理費は減少しているが、今後も平均値以上での推移が予想される。
⑦施設利用率
　類似団体平均値を上回っている。
　施設整備が完了していることから、利用者数の減少により有収水量が減少傾向にあり、利用促進の働きかけをしても更なる上昇は困難が予想される。
⑧水洗化率
　類似団体平均値を上回っている。
　施設整備が完了していることから、現在水洗便所設置済人口、現在処理区域内人口は減少しており、利用促進の働きかけをしても更なる上昇は困難が予想される。</t>
    <rPh sb="268" eb="270">
      <t>ゲンショウ</t>
    </rPh>
    <rPh sb="316" eb="318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</si>
</sst>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F-4981-A5CE-D2C4AE1AF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F-4981-A5CE-D2C4AE1AF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53.85</c:v>
                </c:pt>
                <c:pt idx="2">
                  <c:v>53.85</c:v>
                </c:pt>
                <c:pt idx="3">
                  <c:v>55.13</c:v>
                </c:pt>
                <c:pt idx="4">
                  <c:v>48.72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E-41EF-BA84-08205C43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E-41EF-BA84-08205C43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89.53</c:v>
                </c:pt>
                <c:pt idx="4">
                  <c:v>89.73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E-4F79-8E49-A704C3FE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F79-8E49-A704C3FE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271.14</c:v>
                </c:pt>
                <c:pt idx="2">
                  <c:v>103.52</c:v>
                </c:pt>
                <c:pt idx="3">
                  <c:v>109.98</c:v>
                </c:pt>
                <c:pt idx="4">
                  <c:v>107.06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4-4283-B2F0-A6EF25E06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96.14</c:v>
                </c:pt>
                <c:pt idx="2">
                  <c:v>95.6</c:v>
                </c:pt>
                <c:pt idx="3">
                  <c:v>93.57</c:v>
                </c:pt>
                <c:pt idx="4">
                  <c:v>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4-4283-B2F0-A6EF25E06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11.43</c:v>
                </c:pt>
                <c:pt idx="2">
                  <c:v>12.23</c:v>
                </c:pt>
                <c:pt idx="3">
                  <c:v>13.02</c:v>
                </c:pt>
                <c:pt idx="4">
                  <c:v>13.81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4-476C-9274-753557446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33.75</c:v>
                </c:pt>
                <c:pt idx="2">
                  <c:v>36.21</c:v>
                </c:pt>
                <c:pt idx="3">
                  <c:v>39.69</c:v>
                </c:pt>
                <c:pt idx="4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4-476C-9274-753557446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2-48B5-AFC4-72A02F17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2-48B5-AFC4-72A02F17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E-4350-B0C2-B7D633BB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237</c:v>
                </c:pt>
                <c:pt idx="2">
                  <c:v>257.23</c:v>
                </c:pt>
                <c:pt idx="3">
                  <c:v>293.54000000000002</c:v>
                </c:pt>
                <c:pt idx="4">
                  <c:v>224.6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E-4350-B0C2-B7D633BB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424.71</c:v>
                </c:pt>
                <c:pt idx="2">
                  <c:v>421.16</c:v>
                </c:pt>
                <c:pt idx="3">
                  <c:v>413.12</c:v>
                </c:pt>
                <c:pt idx="4">
                  <c:v>461.17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9-489B-BB9F-15A7F9E6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135.35</c:v>
                </c:pt>
                <c:pt idx="2">
                  <c:v>150.91999999999999</c:v>
                </c:pt>
                <c:pt idx="3">
                  <c:v>151.72</c:v>
                </c:pt>
                <c:pt idx="4">
                  <c:v>132.16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9-489B-BB9F-15A7F9E6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F-4F77-9E81-5929B52D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F-4F77-9E81-5929B52D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20.45</c:v>
                </c:pt>
                <c:pt idx="2">
                  <c:v>16.28</c:v>
                </c:pt>
                <c:pt idx="3">
                  <c:v>14.86</c:v>
                </c:pt>
                <c:pt idx="4">
                  <c:v>16.309999999999999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3A4-902A-251D51405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1-43A4-902A-251D51405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374.4</c:v>
                </c:pt>
                <c:pt idx="2">
                  <c:v>466.75</c:v>
                </c:pt>
                <c:pt idx="3">
                  <c:v>470.68</c:v>
                </c:pt>
                <c:pt idx="4">
                  <c:v>461.11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0-437B-A04E-081B78787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0-437B-A04E-081B78787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2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2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3" t="str">
        <f>データ!H6</f>
        <v>群馬県　渋川市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2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L2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4">
        <f>データ!S6</f>
        <v>73068</v>
      </c>
      <c r="AM8" s="44"/>
      <c r="AN8" s="44"/>
      <c r="AO8" s="44"/>
      <c r="AP8" s="44"/>
      <c r="AQ8" s="44"/>
      <c r="AR8" s="44"/>
      <c r="AS8" s="44"/>
      <c r="AT8" s="45">
        <f>データ!T6</f>
        <v>240.27</v>
      </c>
      <c r="AU8" s="45"/>
      <c r="AV8" s="45"/>
      <c r="AW8" s="45"/>
      <c r="AX8" s="45"/>
      <c r="AY8" s="45"/>
      <c r="AZ8" s="45"/>
      <c r="BA8" s="45"/>
      <c r="BB8" s="45">
        <f>データ!U6</f>
        <v>304.11</v>
      </c>
      <c r="BC8" s="45"/>
      <c r="BD8" s="45"/>
      <c r="BE8" s="45"/>
      <c r="BF8" s="45"/>
      <c r="BG8" s="45"/>
      <c r="BH8" s="45"/>
      <c r="BI8" s="45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2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32.03</v>
      </c>
      <c r="J10" s="45"/>
      <c r="K10" s="45"/>
      <c r="L10" s="45"/>
      <c r="M10" s="45"/>
      <c r="N10" s="45"/>
      <c r="O10" s="45"/>
      <c r="P10" s="45">
        <f>データ!P6</f>
        <v>0.25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1634</v>
      </c>
      <c r="AE10" s="44"/>
      <c r="AF10" s="44"/>
      <c r="AG10" s="44"/>
      <c r="AH10" s="44"/>
      <c r="AI10" s="44"/>
      <c r="AJ10" s="44"/>
      <c r="AK10" s="2"/>
      <c r="AL10" s="44">
        <f>データ!V6</f>
        <v>185</v>
      </c>
      <c r="AM10" s="44"/>
      <c r="AN10" s="44"/>
      <c r="AO10" s="44"/>
      <c r="AP10" s="44"/>
      <c r="AQ10" s="44"/>
      <c r="AR10" s="44"/>
      <c r="AS10" s="44"/>
      <c r="AT10" s="45">
        <f>データ!W6</f>
        <v>0.12</v>
      </c>
      <c r="AU10" s="45"/>
      <c r="AV10" s="45"/>
      <c r="AW10" s="45"/>
      <c r="AX10" s="45"/>
      <c r="AY10" s="45"/>
      <c r="AZ10" s="45"/>
      <c r="BA10" s="45"/>
      <c r="BB10" s="45">
        <f>データ!X6</f>
        <v>1541.67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115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aG6RKE9wK5VcunBiaSmxyBQvkdfkvUmY/bD0OjC2v6RlBPlTHOqEc/Zy6b1zW2R+GtY6zIVAkmPRSm/kE6ZK9w==" saltValue="U2gCHROxORFls16EMKpLf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102083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群馬県　渋川市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32.03</v>
      </c>
      <c r="P6" s="20">
        <f t="shared" si="3"/>
        <v>0.25</v>
      </c>
      <c r="Q6" s="20">
        <f t="shared" si="3"/>
        <v>100</v>
      </c>
      <c r="R6" s="20">
        <f t="shared" si="3"/>
        <v>1634</v>
      </c>
      <c r="S6" s="20">
        <f t="shared" si="3"/>
        <v>73068</v>
      </c>
      <c r="T6" s="20">
        <f t="shared" si="3"/>
        <v>240.27</v>
      </c>
      <c r="U6" s="20">
        <f t="shared" si="3"/>
        <v>304.11</v>
      </c>
      <c r="V6" s="20">
        <f t="shared" si="3"/>
        <v>185</v>
      </c>
      <c r="W6" s="20">
        <f t="shared" si="3"/>
        <v>0.12</v>
      </c>
      <c r="X6" s="20">
        <f t="shared" si="3"/>
        <v>1541.67</v>
      </c>
      <c r="Y6" s="21" t="str">
        <f>IF(Y7="",NA(),Y7)</f>
        <v>-</v>
      </c>
      <c r="Z6" s="21">
        <f t="shared" ref="Z6:AH6" si="4">IF(Z7="",NA(),Z7)</f>
        <v>271.14</v>
      </c>
      <c r="AA6" s="21">
        <f t="shared" si="4"/>
        <v>103.52</v>
      </c>
      <c r="AB6" s="21">
        <f t="shared" si="4"/>
        <v>109.98</v>
      </c>
      <c r="AC6" s="21">
        <f t="shared" si="4"/>
        <v>107.06</v>
      </c>
      <c r="AD6" s="21" t="str">
        <f t="shared" si="4"/>
        <v>-</v>
      </c>
      <c r="AE6" s="21">
        <f t="shared" si="4"/>
        <v>96.14</v>
      </c>
      <c r="AF6" s="21">
        <f t="shared" si="4"/>
        <v>95.6</v>
      </c>
      <c r="AG6" s="21">
        <f t="shared" si="4"/>
        <v>93.57</v>
      </c>
      <c r="AH6" s="21">
        <f t="shared" si="4"/>
        <v>96.48</v>
      </c>
      <c r="AI6" s="20" t="str">
        <f>IF(AI7="","",IF(AI7="-","【-】","【"&amp;SUBSTITUTE(TEXT(AI7,"#,##0.00"),"-","△")&amp;"】"))</f>
        <v>【96.59】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237</v>
      </c>
      <c r="AQ6" s="21">
        <f t="shared" si="5"/>
        <v>257.23</v>
      </c>
      <c r="AR6" s="21">
        <f t="shared" si="5"/>
        <v>293.54000000000002</v>
      </c>
      <c r="AS6" s="21">
        <f t="shared" si="5"/>
        <v>224.6</v>
      </c>
      <c r="AT6" s="20" t="str">
        <f>IF(AT7="","",IF(AT7="-","【-】","【"&amp;SUBSTITUTE(TEXT(AT7,"#,##0.00"),"-","△")&amp;"】"))</f>
        <v>【208.93】</v>
      </c>
      <c r="AU6" s="21" t="str">
        <f>IF(AU7="",NA(),AU7)</f>
        <v>-</v>
      </c>
      <c r="AV6" s="21">
        <f t="shared" ref="AV6:BD6" si="6">IF(AV7="",NA(),AV7)</f>
        <v>424.71</v>
      </c>
      <c r="AW6" s="21">
        <f t="shared" si="6"/>
        <v>421.16</v>
      </c>
      <c r="AX6" s="21">
        <f t="shared" si="6"/>
        <v>413.12</v>
      </c>
      <c r="AY6" s="21">
        <f t="shared" si="6"/>
        <v>461.17</v>
      </c>
      <c r="AZ6" s="21" t="str">
        <f t="shared" si="6"/>
        <v>-</v>
      </c>
      <c r="BA6" s="21">
        <f t="shared" si="6"/>
        <v>135.35</v>
      </c>
      <c r="BB6" s="21">
        <f t="shared" si="6"/>
        <v>150.91999999999999</v>
      </c>
      <c r="BC6" s="21">
        <f t="shared" si="6"/>
        <v>151.72</v>
      </c>
      <c r="BD6" s="21">
        <f t="shared" si="6"/>
        <v>132.16</v>
      </c>
      <c r="BE6" s="20" t="str">
        <f>IF(BE7="","",IF(BE7="-","【-】","【"&amp;SUBSTITUTE(TEXT(BE7,"#,##0.00"),"-","△")&amp;"】"))</f>
        <v>【136.43】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 t="str">
        <f>IF(BQ7="",NA(),BQ7)</f>
        <v>-</v>
      </c>
      <c r="BR6" s="21">
        <f t="shared" ref="BR6:BZ6" si="8">IF(BR7="",NA(),BR7)</f>
        <v>20.45</v>
      </c>
      <c r="BS6" s="21">
        <f t="shared" si="8"/>
        <v>16.28</v>
      </c>
      <c r="BT6" s="21">
        <f t="shared" si="8"/>
        <v>14.86</v>
      </c>
      <c r="BU6" s="21">
        <f t="shared" si="8"/>
        <v>16.309999999999999</v>
      </c>
      <c r="BV6" s="21" t="str">
        <f t="shared" si="8"/>
        <v>-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 t="str">
        <f>IF(CB7="",NA(),CB7)</f>
        <v>-</v>
      </c>
      <c r="CC6" s="21">
        <f t="shared" ref="CC6:CK6" si="9">IF(CC7="",NA(),CC7)</f>
        <v>374.4</v>
      </c>
      <c r="CD6" s="21">
        <f t="shared" si="9"/>
        <v>466.75</v>
      </c>
      <c r="CE6" s="21">
        <f t="shared" si="9"/>
        <v>470.68</v>
      </c>
      <c r="CF6" s="21">
        <f t="shared" si="9"/>
        <v>461.11</v>
      </c>
      <c r="CG6" s="21" t="str">
        <f t="shared" si="9"/>
        <v>-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 t="str">
        <f>IF(CM7="",NA(),CM7)</f>
        <v>-</v>
      </c>
      <c r="CN6" s="21">
        <f t="shared" ref="CN6:CV6" si="10">IF(CN7="",NA(),CN7)</f>
        <v>53.85</v>
      </c>
      <c r="CO6" s="21">
        <f t="shared" si="10"/>
        <v>53.85</v>
      </c>
      <c r="CP6" s="21">
        <f t="shared" si="10"/>
        <v>55.13</v>
      </c>
      <c r="CQ6" s="21">
        <f t="shared" si="10"/>
        <v>48.72</v>
      </c>
      <c r="CR6" s="21" t="str">
        <f t="shared" si="10"/>
        <v>-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89.53</v>
      </c>
      <c r="DB6" s="21">
        <f t="shared" si="11"/>
        <v>89.73</v>
      </c>
      <c r="DC6" s="21" t="str">
        <f t="shared" si="11"/>
        <v>-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1" t="str">
        <f>IF(DI7="",NA(),DI7)</f>
        <v>-</v>
      </c>
      <c r="DJ6" s="21">
        <f t="shared" ref="DJ6:DR6" si="12">IF(DJ7="",NA(),DJ7)</f>
        <v>11.43</v>
      </c>
      <c r="DK6" s="21">
        <f t="shared" si="12"/>
        <v>12.23</v>
      </c>
      <c r="DL6" s="21">
        <f t="shared" si="12"/>
        <v>13.02</v>
      </c>
      <c r="DM6" s="21">
        <f t="shared" si="12"/>
        <v>13.81</v>
      </c>
      <c r="DN6" s="21" t="str">
        <f t="shared" si="12"/>
        <v>-</v>
      </c>
      <c r="DO6" s="21">
        <f t="shared" si="12"/>
        <v>33.75</v>
      </c>
      <c r="DP6" s="21">
        <f t="shared" si="12"/>
        <v>36.21</v>
      </c>
      <c r="DQ6" s="21">
        <f t="shared" si="12"/>
        <v>39.69</v>
      </c>
      <c r="DR6" s="21">
        <f t="shared" si="12"/>
        <v>39.700000000000003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2023</v>
      </c>
      <c r="C7" s="23">
        <v>102083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32.03</v>
      </c>
      <c r="P7" s="24">
        <v>0.25</v>
      </c>
      <c r="Q7" s="24">
        <v>100</v>
      </c>
      <c r="R7" s="24">
        <v>1634</v>
      </c>
      <c r="S7" s="24">
        <v>73068</v>
      </c>
      <c r="T7" s="24">
        <v>240.27</v>
      </c>
      <c r="U7" s="24">
        <v>304.11</v>
      </c>
      <c r="V7" s="24">
        <v>185</v>
      </c>
      <c r="W7" s="24">
        <v>0.12</v>
      </c>
      <c r="X7" s="24">
        <v>1541.67</v>
      </c>
      <c r="Y7" s="24" t="s">
        <v>102</v>
      </c>
      <c r="Z7" s="24">
        <v>271.14</v>
      </c>
      <c r="AA7" s="24">
        <v>103.52</v>
      </c>
      <c r="AB7" s="24">
        <v>109.98</v>
      </c>
      <c r="AC7" s="24">
        <v>107.06</v>
      </c>
      <c r="AD7" s="24" t="s">
        <v>102</v>
      </c>
      <c r="AE7" s="24">
        <v>96.14</v>
      </c>
      <c r="AF7" s="24">
        <v>95.6</v>
      </c>
      <c r="AG7" s="24">
        <v>93.57</v>
      </c>
      <c r="AH7" s="24">
        <v>96.48</v>
      </c>
      <c r="AI7" s="24">
        <v>96.59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237</v>
      </c>
      <c r="AQ7" s="24">
        <v>257.23</v>
      </c>
      <c r="AR7" s="24">
        <v>293.54000000000002</v>
      </c>
      <c r="AS7" s="24">
        <v>224.6</v>
      </c>
      <c r="AT7" s="24">
        <v>208.93</v>
      </c>
      <c r="AU7" s="24" t="s">
        <v>102</v>
      </c>
      <c r="AV7" s="24">
        <v>424.71</v>
      </c>
      <c r="AW7" s="24">
        <v>421.16</v>
      </c>
      <c r="AX7" s="24">
        <v>413.12</v>
      </c>
      <c r="AY7" s="24">
        <v>461.17</v>
      </c>
      <c r="AZ7" s="24" t="s">
        <v>102</v>
      </c>
      <c r="BA7" s="24">
        <v>135.35</v>
      </c>
      <c r="BB7" s="24">
        <v>150.91999999999999</v>
      </c>
      <c r="BC7" s="24">
        <v>151.72</v>
      </c>
      <c r="BD7" s="24">
        <v>132.16</v>
      </c>
      <c r="BE7" s="24">
        <v>136.43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 t="s">
        <v>102</v>
      </c>
      <c r="BR7" s="24">
        <v>20.45</v>
      </c>
      <c r="BS7" s="24">
        <v>16.28</v>
      </c>
      <c r="BT7" s="24">
        <v>14.86</v>
      </c>
      <c r="BU7" s="24">
        <v>16.309999999999999</v>
      </c>
      <c r="BV7" s="24" t="s">
        <v>102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 t="s">
        <v>102</v>
      </c>
      <c r="CC7" s="24">
        <v>374.4</v>
      </c>
      <c r="CD7" s="24">
        <v>466.75</v>
      </c>
      <c r="CE7" s="24">
        <v>470.68</v>
      </c>
      <c r="CF7" s="24">
        <v>461.11</v>
      </c>
      <c r="CG7" s="24" t="s">
        <v>102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 t="s">
        <v>102</v>
      </c>
      <c r="CN7" s="24">
        <v>53.85</v>
      </c>
      <c r="CO7" s="24">
        <v>53.85</v>
      </c>
      <c r="CP7" s="24">
        <v>55.13</v>
      </c>
      <c r="CQ7" s="24">
        <v>48.72</v>
      </c>
      <c r="CR7" s="24" t="s">
        <v>102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 t="s">
        <v>102</v>
      </c>
      <c r="CY7" s="24">
        <v>100</v>
      </c>
      <c r="CZ7" s="24">
        <v>100</v>
      </c>
      <c r="DA7" s="24">
        <v>89.53</v>
      </c>
      <c r="DB7" s="24">
        <v>89.73</v>
      </c>
      <c r="DC7" s="24" t="s">
        <v>102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 t="s">
        <v>102</v>
      </c>
      <c r="DJ7" s="24">
        <v>11.43</v>
      </c>
      <c r="DK7" s="24">
        <v>12.23</v>
      </c>
      <c r="DL7" s="24">
        <v>13.02</v>
      </c>
      <c r="DM7" s="24">
        <v>13.81</v>
      </c>
      <c r="DN7" s="24" t="s">
        <v>102</v>
      </c>
      <c r="DO7" s="24">
        <v>33.75</v>
      </c>
      <c r="DP7" s="24">
        <v>36.21</v>
      </c>
      <c r="DQ7" s="24">
        <v>39.69</v>
      </c>
      <c r="DR7" s="24">
        <v>39.700000000000003</v>
      </c>
      <c r="DS7" s="24">
        <v>39.619999999999997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2025-02-04T02:14:43Z</cp:lastPrinted>
  <dcterms:created xsi:type="dcterms:W3CDTF">2025-01-24T07:25:54Z</dcterms:created>
  <dcterms:modified xsi:type="dcterms:W3CDTF">2025-02-27T06:42:26Z</dcterms:modified>
  <cp:category/>
</cp:coreProperties>
</file>