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10D79F6E-58DD-498E-9B5E-D3C1EBB9414B}" xr6:coauthVersionLast="47" xr6:coauthVersionMax="47" xr10:uidLastSave="{00000000-0000-0000-0000-000000000000}"/>
  <workbookProtection workbookAlgorithmName="SHA-512" workbookHashValue="9d6eMFtFIOVYigzs6svjbpH6iUirBtZ6JkT5IVEXmfTpiBso/Y4VABBP/GhuizntHxZcM1obDfo8ajC1Ao+upQ==" workbookSaltValue="smrXxDlenjSWmz2QtXCun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AL10"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<sst xmlns="http://schemas.openxmlformats.org/spreadsheetml/2006/main" count="247" uniqueCount="120">
  <si>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</si>
  <si>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</si>
  <si>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</si>
  <si>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</si>
  <si>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</si>
  <si>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</si>
  <si>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</si>
  <si>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</si>
  <si>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</si>
  <si>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</si>
  <si>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</si>
  <si>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</si>
  <si>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</si>
  <si>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</si>
  <si>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</si>
  <si>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</si>
  <si>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</si>
  <si>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</si>
  <si>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</si>
  <si>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</si>
  <si>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</si>
  <si>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</si>
  <si>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</si>
  <si>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</si>
  <si>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</si>
  <si>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</si>
  <si>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</si>
  <si>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</si>
  <si>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</si>
  <si>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</si>
  <si>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</si>
  <si>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</si>
  <si>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</si>
  <si>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</si>
  <si>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</si>
  <si>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</si>
  <si>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</si>
  <si>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</si>
  <si>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</si>
  <si>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</si>
  <si>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</si>
  <si>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</si>
  <si>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</si>
  <si>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</si>
  <si>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</si>
  <si>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</si>
  <si>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</si>
  <si>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</si>
  <si>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</si>
  <si>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</si>
  <si>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</si>
  <si>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</si>
  <si>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</si>
  <si>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</si>
  <si>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</si>
  <si>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</si>
  <si>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</si>
  <si>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</si>
  <si>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</si>
  <si>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</si>
  <si>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</si>
  <si>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</si>
  <si>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</si>
  <si>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</si>
  <si>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</si>
  <si>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</si>
  <si>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</si>
  <si>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</si>
  <si>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</si>
  <si>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</si>
  <si>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</si>
  <si>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</si>
  <si>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</si>
  <si>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</si>
  <si>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</si>
  <si>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</si>
  <si>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</si>
  <si>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</si>
  <si>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</si>
  <si>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</si>
  <si>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</si>
  <si>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</si>
  <si>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</si>
  <si>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</si>
  <si>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</si>
  <si>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</si>
  <si>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</si>
  <si>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</si>
  <si>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</si>
  <si>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</si>
  <si>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</si>
  <si>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</si>
  <si>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</si>
  <si>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</si>
  <si>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</si>
  <si>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</si>
  <si>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</si>
  <si>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</si>
  <si>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</si>
  <si>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</si>
  <si>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</si>
  <si>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</si>
  <si>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</si>
  <si>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</si>
  <si>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</si>
  <si>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</si>
  <si>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</si>
  <si>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</si>
  <si>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</si>
  <si>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</si>
  <si>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</si>
  <si>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</si>
  <si>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</si>
  <si>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</si>
  <si>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</si>
  <si>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</si>
  <si>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</si>
  <si>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合併処理浄化槽の耐用年数は30年とされているが、整備から20年以上経過した浄化槽もあるため、今後だんだんと更新時期を迎える浄化槽が増加することが見込まれる。付帯する電気設備関係については5年～10年程度で更新を行っていく。</t>
  </si>
  <si>
    <t>施設の更新については近年見込まれていなかったが、改修や修繕等の経費については今後一定額が必要とされている。
企業債償還の費用及び、維持管理の一部の経費については、一般会計からの繰入によりまかなっているが、環境保全の一環として普及の推進を行っているため、利用料の見直しについては企業会計の観点のみの設定ではなく水源地として環境保全の観点からも慎重に行う必要がある。
令和６年度からは公営企業会計へ移行した。</t>
    <rPh sb="24" eb="26">
      <t>カイシュウ</t>
    </rPh>
    <rPh sb="38" eb="40">
      <t>コンゴ</t>
    </rPh>
    <rPh sb="148" eb="150">
      <t>セッテイ</t>
    </rPh>
    <rPh sb="154" eb="157">
      <t>スイゲンチ</t>
    </rPh>
    <rPh sb="182" eb="184">
      <t>レイワ</t>
    </rPh>
    <rPh sb="185" eb="187">
      <t>ネンド</t>
    </rPh>
    <rPh sb="190" eb="192">
      <t>コウエイ</t>
    </rPh>
    <phoneticPr fontId="4"/>
  </si>
  <si>
    <t>①加入者の増加により収支の状況は安定しており、令和５年度までで公営企業会計移行が完了した。６年度以降は収益的収支比率は増加すると見込まれる。
本村は源流域にあるため、下流域に安全な飲水を提供するため、昭和60年に浄化槽条例を制定し、いち早く普及を進めてきた。現在も住民の負担を軽減することによって浄化槽の普及に取り組んできている。今後も同程度の比率で推移するものと思われる。
④公営企業会計移行時期であったため一時的（移行に伴い起債借入が6年度収入となったため）に高くなっている。
⑤公営企業会計移行時期であったため一時的（出納閉鎖期間の収支が6年度となったため）に低くなっている。
⑥汚水処理原価は低い水準となっているが、更に効率的な汚水処理実施に務める。
⑦施設利用率は安定している。
⑧特定地域生活排水処理事業における水洗化率は１００％となっている。</t>
    <rPh sb="23" eb="25">
      <t>レイワ</t>
    </rPh>
    <rPh sb="31" eb="33">
      <t>コウエイ</t>
    </rPh>
    <rPh sb="33" eb="35">
      <t>キギョウ</t>
    </rPh>
    <rPh sb="35" eb="37">
      <t>カイケイ</t>
    </rPh>
    <rPh sb="37" eb="39">
      <t>イコウ</t>
    </rPh>
    <rPh sb="40" eb="42">
      <t>カンリョウ</t>
    </rPh>
    <rPh sb="46" eb="48">
      <t>ネンド</t>
    </rPh>
    <rPh sb="48" eb="50">
      <t>イコウ</t>
    </rPh>
    <rPh sb="59" eb="61">
      <t>ゾウカ</t>
    </rPh>
    <rPh sb="64" eb="66">
      <t>ミコ</t>
    </rPh>
    <rPh sb="189" eb="191">
      <t>コウエイ</t>
    </rPh>
    <rPh sb="191" eb="193">
      <t>キギョウ</t>
    </rPh>
    <rPh sb="193" eb="195">
      <t>カイケイ</t>
    </rPh>
    <rPh sb="209" eb="211">
      <t>イコウ</t>
    </rPh>
    <rPh sb="212" eb="213">
      <t>トモナ</t>
    </rPh>
    <rPh sb="214" eb="216">
      <t>キサイ</t>
    </rPh>
    <rPh sb="262" eb="264">
      <t>スイトウ</t>
    </rPh>
    <rPh sb="264" eb="266">
      <t>ヘイサ</t>
    </rPh>
    <rPh sb="266" eb="268">
      <t>キカン</t>
    </rPh>
    <rPh sb="269" eb="271">
      <t>シュウシ</t>
    </rPh>
    <rPh sb="273" eb="275">
      <t>ネンド</t>
    </rPh>
    <rPh sb="283" eb="284">
      <t>ヒク</t>
    </rPh>
    <rPh sb="325" eb="32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</si>
</sst>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01-4FCA-8874-6B0F6CD876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01-4FCA-8874-6B0F6CD876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21E-48BE-A435-24C0D47616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021E-48BE-A435-24C0D47616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325-42B6-B4C1-A5645BF08F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0325-42B6-B4C1-A5645BF08F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64.03</c:v>
                </c:pt>
                <c:pt idx="1">
                  <c:v>63.57</c:v>
                </c:pt>
                <c:pt idx="2">
                  <c:v>63.91</c:v>
                </c:pt>
                <c:pt idx="3">
                  <c:v>76.400000000000006</c:v>
                </c:pt>
                <c:pt idx="4">
                  <c:v>68.83</c:v>
                </c:pt>
              </c:numCache>
            </c:numRef>
          </c:val>
          <c:extLst>
            <c:ext xmlns:c16="http://schemas.microsoft.com/office/drawing/2014/chart" uri="{C3380CC4-5D6E-409C-BE32-E72D297353CC}">
              <c16:uniqueId val="{00000000-DDBF-429B-99AE-994BF98D94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BF-429B-99AE-994BF98D94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74-4E5A-829E-019C7B2028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74-4E5A-829E-019C7B2028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DC-4F58-BB93-67CCDC112A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DC-4F58-BB93-67CCDC112A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A3-4F56-B831-97E5C7F07E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A3-4F56-B831-97E5C7F07E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6D-4C76-A7C7-5305D322C3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6D-4C76-A7C7-5305D322C3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1367.96</c:v>
                </c:pt>
              </c:numCache>
            </c:numRef>
          </c:val>
          <c:extLst>
            <c:ext xmlns:c16="http://schemas.microsoft.com/office/drawing/2014/chart" uri="{C3380CC4-5D6E-409C-BE32-E72D297353CC}">
              <c16:uniqueId val="{00000000-2184-4434-944F-ABD92A8277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2184-4434-944F-ABD92A8277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50.6</c:v>
                </c:pt>
                <c:pt idx="1">
                  <c:v>50.9</c:v>
                </c:pt>
                <c:pt idx="2">
                  <c:v>51.97</c:v>
                </c:pt>
                <c:pt idx="3">
                  <c:v>66.540000000000006</c:v>
                </c:pt>
                <c:pt idx="4">
                  <c:v>38.06</c:v>
                </c:pt>
              </c:numCache>
            </c:numRef>
          </c:val>
          <c:extLst>
            <c:ext xmlns:c16="http://schemas.microsoft.com/office/drawing/2014/chart" uri="{C3380CC4-5D6E-409C-BE32-E72D297353CC}">
              <c16:uniqueId val="{00000000-5623-4ADA-8F2F-DA0A1979C1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5623-4ADA-8F2F-DA0A1979C1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171.02</c:v>
                </c:pt>
                <c:pt idx="1">
                  <c:v>183.78</c:v>
                </c:pt>
                <c:pt idx="2">
                  <c:v>193.31</c:v>
                </c:pt>
                <c:pt idx="3">
                  <c:v>153.57</c:v>
                </c:pt>
                <c:pt idx="4">
                  <c:v>150</c:v>
                </c:pt>
              </c:numCache>
            </c:numRef>
          </c:val>
          <c:extLst>
            <c:ext xmlns:c16="http://schemas.microsoft.com/office/drawing/2014/chart" uri="{C3380CC4-5D6E-409C-BE32-E72D297353CC}">
              <c16:uniqueId val="{00000000-E418-41F4-9085-84981486BF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E418-41F4-9085-84981486BF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群馬県　上野村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71" t="str">
        <f>データ!$M$6</f>
        <v>非設置</v>
      </c>
      <c r="AE8" s="71"/>
      <c r="AF8" s="71"/>
      <c r="AG8" s="71"/>
      <c r="AH8" s="71"/>
      <c r="AI8" s="71"/>
      <c r="AJ8" s="71"/>
      <c r="AK8" s="3"/>
      <c r="AL8" s="44">
        <f>データ!S6</f>
        <v>1039</v>
      </c>
      <c r="AM8" s="44"/>
      <c r="AN8" s="44"/>
      <c r="AO8" s="44"/>
      <c r="AP8" s="44"/>
      <c r="AQ8" s="44"/>
      <c r="AR8" s="44"/>
      <c r="AS8" s="44"/>
      <c r="AT8" s="45">
        <f>データ!T6</f>
        <v>181.85</v>
      </c>
      <c r="AU8" s="45"/>
      <c r="AV8" s="45"/>
      <c r="AW8" s="45"/>
      <c r="AX8" s="45"/>
      <c r="AY8" s="45"/>
      <c r="AZ8" s="45"/>
      <c r="BA8" s="45"/>
      <c r="BB8" s="45">
        <f>データ!U6</f>
        <v>5.71</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89.48</v>
      </c>
      <c r="Q10" s="45"/>
      <c r="R10" s="45"/>
      <c r="S10" s="45"/>
      <c r="T10" s="45"/>
      <c r="U10" s="45"/>
      <c r="V10" s="45"/>
      <c r="W10" s="45">
        <f>データ!Q6</f>
        <v>100</v>
      </c>
      <c r="X10" s="45"/>
      <c r="Y10" s="45"/>
      <c r="Z10" s="45"/>
      <c r="AA10" s="45"/>
      <c r="AB10" s="45"/>
      <c r="AC10" s="45"/>
      <c r="AD10" s="44">
        <f>データ!R6</f>
        <v>1800</v>
      </c>
      <c r="AE10" s="44"/>
      <c r="AF10" s="44"/>
      <c r="AG10" s="44"/>
      <c r="AH10" s="44"/>
      <c r="AI10" s="44"/>
      <c r="AJ10" s="44"/>
      <c r="AK10" s="2"/>
      <c r="AL10" s="44">
        <f>データ!V6</f>
        <v>910</v>
      </c>
      <c r="AM10" s="44"/>
      <c r="AN10" s="44"/>
      <c r="AO10" s="44"/>
      <c r="AP10" s="44"/>
      <c r="AQ10" s="44"/>
      <c r="AR10" s="44"/>
      <c r="AS10" s="44"/>
      <c r="AT10" s="45">
        <f>データ!W6</f>
        <v>0.02</v>
      </c>
      <c r="AU10" s="45"/>
      <c r="AV10" s="45"/>
      <c r="AW10" s="45"/>
      <c r="AX10" s="45"/>
      <c r="AY10" s="45"/>
      <c r="AZ10" s="45"/>
      <c r="BA10" s="45"/>
      <c r="BB10" s="45">
        <f>データ!X6</f>
        <v>45500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119</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43</v>
      </c>
      <c r="N86" s="12" t="s">
        <v>44</v>
      </c>
      <c r="O86" s="12" t="str">
        <f>データ!EO6</f>
        <v>【-】</v>
      </c>
    </row>
  </sheetData>
  <sheetProtection algorithmName="SHA-512" hashValue="2R+OxoPQlTrFAImOX00ZKhQln+dkBnjV60w4NRZTvJ5fOlIcISUxczRpl00M1D8h4RQO2jf12PaQ2MLuwUnOXQ==" saltValue="osiasKsdKw/tmZXXPuua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103667</v>
      </c>
      <c r="D6" s="19">
        <f t="shared" si="3"/>
        <v>47</v>
      </c>
      <c r="E6" s="19">
        <f t="shared" si="3"/>
        <v>18</v>
      </c>
      <c r="F6" s="19">
        <f t="shared" si="3"/>
        <v>0</v>
      </c>
      <c r="G6" s="19">
        <f t="shared" si="3"/>
        <v>0</v>
      </c>
      <c r="H6" s="19" t="str">
        <f t="shared" si="3"/>
        <v>群馬県　上野村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89.48</v>
      </c>
      <c r="Q6" s="20">
        <f t="shared" si="3"/>
        <v>100</v>
      </c>
      <c r="R6" s="20">
        <f t="shared" si="3"/>
        <v>1800</v>
      </c>
      <c r="S6" s="20">
        <f t="shared" si="3"/>
        <v>1039</v>
      </c>
      <c r="T6" s="20">
        <f t="shared" si="3"/>
        <v>181.85</v>
      </c>
      <c r="U6" s="20">
        <f t="shared" si="3"/>
        <v>5.71</v>
      </c>
      <c r="V6" s="20">
        <f t="shared" si="3"/>
        <v>910</v>
      </c>
      <c r="W6" s="20">
        <f t="shared" si="3"/>
        <v>0.02</v>
      </c>
      <c r="X6" s="20">
        <f t="shared" si="3"/>
        <v>45500</v>
      </c>
      <c r="Y6" s="21">
        <f>IF(Y7="",NA(),Y7)</f>
        <v>64.03</v>
      </c>
      <c r="Z6" s="21">
        <f t="shared" ref="Z6:AH6" si="4">IF(Z7="",NA(),Z7)</f>
        <v>63.57</v>
      </c>
      <c r="AA6" s="21">
        <f t="shared" si="4"/>
        <v>63.91</v>
      </c>
      <c r="AB6" s="21">
        <f t="shared" si="4"/>
        <v>76.400000000000006</v>
      </c>
      <c r="AC6" s="21">
        <f t="shared" si="4"/>
        <v>68.83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1367.96</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50.6</v>
      </c>
      <c r="BR6" s="21">
        <f t="shared" ref="BR6:BZ6" si="8">IF(BR7="",NA(),BR7)</f>
        <v>50.9</v>
      </c>
      <c r="BS6" s="21">
        <f t="shared" si="8"/>
        <v>51.97</v>
      </c>
      <c r="BT6" s="21">
        <f t="shared" si="8"/>
        <v>66.540000000000006</v>
      </c>
      <c r="BU6" s="21">
        <f t="shared" si="8"/>
        <v>38.06</v>
      </c>
      <c r="BV6" s="21">
        <f t="shared" si="8"/>
        <v>62.5</v>
      </c>
      <c r="BW6" s="21">
        <f t="shared" si="8"/>
        <v>60.59</v>
      </c>
      <c r="BX6" s="21">
        <f t="shared" si="8"/>
        <v>60</v>
      </c>
      <c r="BY6" s="21">
        <f t="shared" si="8"/>
        <v>59.01</v>
      </c>
      <c r="BZ6" s="21">
        <f t="shared" si="8"/>
        <v>56.06</v>
      </c>
      <c r="CA6" s="20" t="str">
        <f>IF(CA7="","",IF(CA7="-","【-】","【"&amp;SUBSTITUTE(TEXT(CA7,"#,##0.00"),"-","△")&amp;"】"))</f>
        <v>【53.65】</v>
      </c>
      <c r="CB6" s="21">
        <f>IF(CB7="",NA(),CB7)</f>
        <v>171.02</v>
      </c>
      <c r="CC6" s="21">
        <f t="shared" ref="CC6:CK6" si="9">IF(CC7="",NA(),CC7)</f>
        <v>183.78</v>
      </c>
      <c r="CD6" s="21">
        <f t="shared" si="9"/>
        <v>193.31</v>
      </c>
      <c r="CE6" s="21">
        <f t="shared" si="9"/>
        <v>153.57</v>
      </c>
      <c r="CF6" s="21">
        <f t="shared" si="9"/>
        <v>150</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103667</v>
      </c>
      <c r="D7" s="23">
        <v>47</v>
      </c>
      <c r="E7" s="23">
        <v>18</v>
      </c>
      <c r="F7" s="23">
        <v>0</v>
      </c>
      <c r="G7" s="23">
        <v>0</v>
      </c>
      <c r="H7" s="23" t="s">
        <v>98</v>
      </c>
      <c r="I7" s="23" t="s">
        <v>99</v>
      </c>
      <c r="J7" s="23" t="s">
        <v>100</v>
      </c>
      <c r="K7" s="23" t="s">
        <v>101</v>
      </c>
      <c r="L7" s="23" t="s">
        <v>102</v>
      </c>
      <c r="M7" s="23" t="s">
        <v>103</v>
      </c>
      <c r="N7" s="24" t="s">
        <v>104</v>
      </c>
      <c r="O7" s="24" t="s">
        <v>105</v>
      </c>
      <c r="P7" s="24">
        <v>89.48</v>
      </c>
      <c r="Q7" s="24">
        <v>100</v>
      </c>
      <c r="R7" s="24">
        <v>1800</v>
      </c>
      <c r="S7" s="24">
        <v>1039</v>
      </c>
      <c r="T7" s="24">
        <v>181.85</v>
      </c>
      <c r="U7" s="24">
        <v>5.71</v>
      </c>
      <c r="V7" s="24">
        <v>910</v>
      </c>
      <c r="W7" s="24">
        <v>0.02</v>
      </c>
      <c r="X7" s="24">
        <v>45500</v>
      </c>
      <c r="Y7" s="24">
        <v>64.03</v>
      </c>
      <c r="Z7" s="24">
        <v>63.57</v>
      </c>
      <c r="AA7" s="24">
        <v>63.91</v>
      </c>
      <c r="AB7" s="24">
        <v>76.400000000000006</v>
      </c>
      <c r="AC7" s="24">
        <v>68.83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1367.96</v>
      </c>
      <c r="BK7" s="24">
        <v>270.57</v>
      </c>
      <c r="BL7" s="24">
        <v>294.27</v>
      </c>
      <c r="BM7" s="24">
        <v>294.08999999999997</v>
      </c>
      <c r="BN7" s="24">
        <v>294.08999999999997</v>
      </c>
      <c r="BO7" s="24">
        <v>338.47</v>
      </c>
      <c r="BP7" s="24">
        <v>349.83</v>
      </c>
      <c r="BQ7" s="24">
        <v>50.6</v>
      </c>
      <c r="BR7" s="24">
        <v>50.9</v>
      </c>
      <c r="BS7" s="24">
        <v>51.97</v>
      </c>
      <c r="BT7" s="24">
        <v>66.540000000000006</v>
      </c>
      <c r="BU7" s="24">
        <v>38.06</v>
      </c>
      <c r="BV7" s="24">
        <v>62.5</v>
      </c>
      <c r="BW7" s="24">
        <v>60.59</v>
      </c>
      <c r="BX7" s="24">
        <v>60</v>
      </c>
      <c r="BY7" s="24">
        <v>59.01</v>
      </c>
      <c r="BZ7" s="24">
        <v>56.06</v>
      </c>
      <c r="CA7" s="24">
        <v>53.65</v>
      </c>
      <c r="CB7" s="24">
        <v>171.02</v>
      </c>
      <c r="CC7" s="24">
        <v>183.78</v>
      </c>
      <c r="CD7" s="24">
        <v>193.31</v>
      </c>
      <c r="CE7" s="24">
        <v>153.57</v>
      </c>
      <c r="CF7" s="24">
        <v>150</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2025-02-19T01:41:04Z</cp:lastPrinted>
  <dcterms:created xsi:type="dcterms:W3CDTF">2025-01-24T07:40:14Z</dcterms:created>
  <dcterms:modified xsi:type="dcterms:W3CDTF">2025-02-27T08:24:06Z</dcterms:modified>
  <cp:category/>
</cp:coreProperties>
</file>