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F54A3EE1-9C15-480A-A4ED-54115601E114}" xr6:coauthVersionLast="47" xr6:coauthVersionMax="47" xr10:uidLastSave="{00000000-0000-0000-0000-000000000000}"/>
  <workbookProtection workbookAlgorithmName="SHA-512" workbookHashValue="InNxt2lsdVn3BmaEVlgFz3eZX5bG5f88cafdClUeDLLNDxZzq6/xA8t4bNNBCtWfubE6/RUtYdSc1fk/t7eiKA==" workbookSaltValue="KQe1W/Zs9FHVzMd4/ejvOA=="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P6" i="5"/>
  <c r="P10" i="4" s="1"/>
  <c r="O6" i="5"/>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BB10" i="4"/>
  <c r="W10" i="4"/>
  <c r="I10" i="4"/>
  <c r="B10" i="4"/>
  <c r="I8" i="4"/>
  <c r="B8" i="4"/>
</calcChain>
</file>

<file path=xl/sharedStrings.xml><?xml version="1.0" encoding="utf-8"?>
<sst xmlns="http://schemas.openxmlformats.org/spreadsheetml/2006/main" count="247" uniqueCount="118">
  <si>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</si>
  <si>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</si>
  <si>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</si>
  <si>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</si>
  <si>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</si>
  <si>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</si>
  <si>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</si>
  <si>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</si>
  <si>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</si>
  <si>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</si>
  <si>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</si>
  <si>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</si>
  <si>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</si>
  <si>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</si>
  <si>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</si>
  <si>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</si>
  <si>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</si>
  <si>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</si>
  <si>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</si>
  <si>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</si>
  <si>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</si>
  <si>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</si>
  <si>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</si>
  <si>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</si>
  <si>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</si>
  <si>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</si>
  <si>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</si>
  <si>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</si>
  <si>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</si>
  <si>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</si>
  <si>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</si>
  <si>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</si>
  <si>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</si>
  <si>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</si>
  <si>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</si>
  <si>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</si>
  <si>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</si>
  <si>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</si>
  <si>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</si>
  <si>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</si>
  <si>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</si>
  <si>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</si>
  <si>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</si>
  <si>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</si>
  <si>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</si>
  <si>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</si>
  <si>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</si>
  <si>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</si>
  <si>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</si>
  <si>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</si>
  <si>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</si>
  <si>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</si>
  <si>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</si>
  <si>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</si>
  <si>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</si>
  <si>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</si>
  <si>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</si>
  <si>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</si>
  <si>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</si>
  <si>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</si>
  <si>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</si>
  <si>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</si>
  <si>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</si>
  <si>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</si>
  <si>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</si>
  <si>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</si>
  <si>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</si>
  <si>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</si>
  <si>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</si>
  <si>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</si>
  <si>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</si>
  <si>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</si>
  <si>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</si>
  <si>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</si>
  <si>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</si>
  <si>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</si>
  <si>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</si>
  <si>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</si>
  <si>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</si>
  <si>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</si>
  <si>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</si>
  <si>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</si>
  <si>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</si>
  <si>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</si>
  <si>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</si>
  <si>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</si>
  <si>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</si>
  <si>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</si>
  <si>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</si>
  <si>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</si>
  <si>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</si>
  <si>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</si>
  <si>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</si>
  <si>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</si>
  <si>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</si>
  <si>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</si>
  <si>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</si>
  <si>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</si>
  <si>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</si>
  <si>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</si>
  <si>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</si>
  <si>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</si>
  <si>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</si>
  <si>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</si>
  <si>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</si>
  <si>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</si>
  <si>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</si>
  <si>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</si>
  <si>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</si>
  <si>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</si>
  <si>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</si>
  <si>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</si>
  <si>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</si>
  <si>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</si>
  <si>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</si>
  <si>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①収益的収支比率は料金収入が定額制のため、経費の増減に左右されることから、経費の安定的な支出を行いながら安定した運営を保つよう努めたい。
④企業債残高対事業規模比率は、事業継続中であり毎年積み増ししている。起債に対して収益が低いため類似団体と比べると高い割合である。
⑤経費回収率は料金の設定が低く、類似団体平均値を大きく下回っていることから、使用料改定を行って値上げをすることが必要である。
⑥汚水処理原価は、類似団体平均値を下回っている状態であり、更に効率的な汚水処理実務に努める。
⑦施設利用率では、本事業では５人槽から１０人槽の整備を行っており、小家族化、高齢化の影響から施設の処理能力よりも使用者の数が減少し、利用率は今後は低下することが想定される。
⑧水洗化率については、合併処理浄化槽の更なる普及が必要と考えられるが、高齢者世帯が多くその家には次の世代が住まないお宅が多いのが現状であり、単独処理浄化槽や汲み取りからの浄化槽への転換をお願いできない点を考慮すると水洗化率は低いままではあるが、現状から増加させていくのは難しい問題である。今後は世帯の年代などを把握し、水洗化の可能性のある住民へのアプローチをしていくことが必要と考えている。
　今後も住民の需要を推し量りながら事業を進めていきたい。</t>
    <phoneticPr fontId="4"/>
  </si>
  <si>
    <t>　本事業で設置する合併処理浄化槽は、昭和村における住宅の散在する地域において事業として適しており、未整備の地域においても整備を進めたい。
　また、より有利な国庫補助要件を満たせるよう、今後も未整備地域への整備を推進し、財源の確保に努めたい。</t>
    <phoneticPr fontId="4"/>
  </si>
  <si>
    <t>　現在、村では市町村設置型の浄化槽を４２９基設置しているが、設置してから１０年以上が経過している浄化槽が多く存在する。そのため、適切な管理を行うとともに、計画的な更新を視野に入れ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</si>
</sst>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2B-47F0-8B91-4E2F50ADABB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E2B-47F0-8B91-4E2F50ADABB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96.24</c:v>
                </c:pt>
                <c:pt idx="1">
                  <c:v>100</c:v>
                </c:pt>
                <c:pt idx="2">
                  <c:v>100</c:v>
                </c:pt>
                <c:pt idx="3">
                  <c:v>100</c:v>
                </c:pt>
                <c:pt idx="4">
                  <c:v>100</c:v>
                </c:pt>
              </c:numCache>
            </c:numRef>
          </c:val>
          <c:extLst>
            <c:ext xmlns:c16="http://schemas.microsoft.com/office/drawing/2014/chart" uri="{C3380CC4-5D6E-409C-BE32-E72D297353CC}">
              <c16:uniqueId val="{00000000-80A0-4EB7-82D1-E50850501BC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80A0-4EB7-82D1-E50850501BC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70.34</c:v>
                </c:pt>
                <c:pt idx="1">
                  <c:v>72.03</c:v>
                </c:pt>
                <c:pt idx="2">
                  <c:v>70.61</c:v>
                </c:pt>
                <c:pt idx="3">
                  <c:v>68.180000000000007</c:v>
                </c:pt>
                <c:pt idx="4">
                  <c:v>67.739999999999995</c:v>
                </c:pt>
              </c:numCache>
            </c:numRef>
          </c:val>
          <c:extLst>
            <c:ext xmlns:c16="http://schemas.microsoft.com/office/drawing/2014/chart" uri="{C3380CC4-5D6E-409C-BE32-E72D297353CC}">
              <c16:uniqueId val="{00000000-F4EF-4A85-B8A7-06374A49AD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F4EF-4A85-B8A7-06374A49AD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49.82</c:v>
                </c:pt>
                <c:pt idx="1">
                  <c:v>61.25</c:v>
                </c:pt>
                <c:pt idx="2">
                  <c:v>60.2</c:v>
                </c:pt>
                <c:pt idx="3">
                  <c:v>42.99</c:v>
                </c:pt>
                <c:pt idx="4">
                  <c:v>67.03</c:v>
                </c:pt>
              </c:numCache>
            </c:numRef>
          </c:val>
          <c:extLst>
            <c:ext xmlns:c16="http://schemas.microsoft.com/office/drawing/2014/chart" uri="{C3380CC4-5D6E-409C-BE32-E72D297353CC}">
              <c16:uniqueId val="{00000000-0115-4714-807F-F8E0057306A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15-4714-807F-F8E0057306A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12-4503-AF5E-4558EE1BC8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12-4503-AF5E-4558EE1BC8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FA-4BF3-9C8C-A32E919684B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FA-4BF3-9C8C-A32E919684B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69-4BF6-B037-CCB4D8191BD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69-4BF6-B037-CCB4D8191BD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59-4962-B3E6-720FE5EC334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59-4962-B3E6-720FE5EC334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636.41999999999996</c:v>
                </c:pt>
                <c:pt idx="1">
                  <c:v>631.89</c:v>
                </c:pt>
                <c:pt idx="2">
                  <c:v>697.56</c:v>
                </c:pt>
                <c:pt idx="3">
                  <c:v>773.26</c:v>
                </c:pt>
                <c:pt idx="4">
                  <c:v>776.56</c:v>
                </c:pt>
              </c:numCache>
            </c:numRef>
          </c:val>
          <c:extLst>
            <c:ext xmlns:c16="http://schemas.microsoft.com/office/drawing/2014/chart" uri="{C3380CC4-5D6E-409C-BE32-E72D297353CC}">
              <c16:uniqueId val="{00000000-2DF4-4B48-9505-72F08EDC757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2DF4-4B48-9505-72F08EDC757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43.33</c:v>
                </c:pt>
                <c:pt idx="1">
                  <c:v>38.21</c:v>
                </c:pt>
                <c:pt idx="2">
                  <c:v>39.47</c:v>
                </c:pt>
                <c:pt idx="3">
                  <c:v>28.65</c:v>
                </c:pt>
                <c:pt idx="4">
                  <c:v>36.67</c:v>
                </c:pt>
              </c:numCache>
            </c:numRef>
          </c:val>
          <c:extLst>
            <c:ext xmlns:c16="http://schemas.microsoft.com/office/drawing/2014/chart" uri="{C3380CC4-5D6E-409C-BE32-E72D297353CC}">
              <c16:uniqueId val="{00000000-FE9C-4963-A29C-9888BE49E9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FE9C-4963-A29C-9888BE49E9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119.09</c:v>
                </c:pt>
                <c:pt idx="1">
                  <c:v>123.62</c:v>
                </c:pt>
                <c:pt idx="2">
                  <c:v>108.44</c:v>
                </c:pt>
                <c:pt idx="3">
                  <c:v>131.94999999999999</c:v>
                </c:pt>
                <c:pt idx="4">
                  <c:v>97.57</c:v>
                </c:pt>
              </c:numCache>
            </c:numRef>
          </c:val>
          <c:extLst>
            <c:ext xmlns:c16="http://schemas.microsoft.com/office/drawing/2014/chart" uri="{C3380CC4-5D6E-409C-BE32-E72D297353CC}">
              <c16:uniqueId val="{00000000-B456-44C7-89CC-D32D2A4D9D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B456-44C7-89CC-D32D2A4D9D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昭和村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6979</v>
      </c>
      <c r="AM8" s="36"/>
      <c r="AN8" s="36"/>
      <c r="AO8" s="36"/>
      <c r="AP8" s="36"/>
      <c r="AQ8" s="36"/>
      <c r="AR8" s="36"/>
      <c r="AS8" s="36"/>
      <c r="AT8" s="37">
        <f>データ!T6</f>
        <v>64.14</v>
      </c>
      <c r="AU8" s="37"/>
      <c r="AV8" s="37"/>
      <c r="AW8" s="37"/>
      <c r="AX8" s="37"/>
      <c r="AY8" s="37"/>
      <c r="AZ8" s="37"/>
      <c r="BA8" s="37"/>
      <c r="BB8" s="37">
        <f>データ!U6</f>
        <v>108.81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29.37</v>
      </c>
      <c r="Q10" s="37"/>
      <c r="R10" s="37"/>
      <c r="S10" s="37"/>
      <c r="T10" s="37"/>
      <c r="U10" s="37"/>
      <c r="V10" s="37"/>
      <c r="W10" s="37">
        <f>データ!Q6</f>
        <v>100</v>
      </c>
      <c r="X10" s="37"/>
      <c r="Y10" s="37"/>
      <c r="Z10" s="37"/>
      <c r="AA10" s="37"/>
      <c r="AB10" s="37"/>
      <c r="AC10" s="37"/>
      <c r="AD10" s="36">
        <f>データ!R6</f>
        <v>2530</v>
      </c>
      <c r="AE10" s="36"/>
      <c r="AF10" s="36"/>
      <c r="AG10" s="36"/>
      <c r="AH10" s="36"/>
      <c r="AI10" s="36"/>
      <c r="AJ10" s="36"/>
      <c r="AK10" s="2"/>
      <c r="AL10" s="36">
        <f>データ!V6</f>
        <v>2046</v>
      </c>
      <c r="AM10" s="36"/>
      <c r="AN10" s="36"/>
      <c r="AO10" s="36"/>
      <c r="AP10" s="36"/>
      <c r="AQ10" s="36"/>
      <c r="AR10" s="36"/>
      <c r="AS10" s="36"/>
      <c r="AT10" s="37">
        <f>データ!W6</f>
        <v>0.15</v>
      </c>
      <c r="AU10" s="37"/>
      <c r="AV10" s="37"/>
      <c r="AW10" s="37"/>
      <c r="AX10" s="37"/>
      <c r="AY10" s="37"/>
      <c r="AZ10" s="37"/>
      <c r="BA10" s="37"/>
      <c r="BB10" s="37">
        <f>データ!X6</f>
        <v>13640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3U0/3LUZrUE3pF4S2R1WVNRg0upGdse21RVJM+7mYPVhhOvhicsGTa2D4U1RGxXRBqn8hpG2nQ6dtA1NEqbxGA==" saltValue="gKO3GLhF76O7XxvmP/hVO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2023</v>
      </c>
      <c r="C6" s="19">
        <f t="shared" ref="C6:X6" si="3">C7</f>
        <v>104485</v>
      </c>
      <c r="D6" s="19">
        <f t="shared" si="3"/>
        <v>47</v>
      </c>
      <c r="E6" s="19">
        <f t="shared" si="3"/>
        <v>18</v>
      </c>
      <c r="F6" s="19">
        <f t="shared" si="3"/>
        <v>0</v>
      </c>
      <c r="G6" s="19">
        <f t="shared" si="3"/>
        <v>0</v>
      </c>
      <c r="H6" s="19" t="str">
        <f t="shared" si="3"/>
        <v>群馬県　昭和村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29.37</v>
      </c>
      <c r="Q6" s="20">
        <f t="shared" si="3"/>
        <v>100</v>
      </c>
      <c r="R6" s="20">
        <f t="shared" si="3"/>
        <v>2530</v>
      </c>
      <c r="S6" s="20">
        <f t="shared" si="3"/>
        <v>6979</v>
      </c>
      <c r="T6" s="20">
        <f t="shared" si="3"/>
        <v>64.14</v>
      </c>
      <c r="U6" s="20">
        <f t="shared" si="3"/>
        <v>108.81</v>
      </c>
      <c r="V6" s="20">
        <f t="shared" si="3"/>
        <v>2046</v>
      </c>
      <c r="W6" s="20">
        <f t="shared" si="3"/>
        <v>0.15</v>
      </c>
      <c r="X6" s="20">
        <f t="shared" si="3"/>
        <v>13640</v>
      </c>
      <c r="Y6" s="21">
        <f>IF(Y7="",NA(),Y7)</f>
        <v>49.82</v>
      </c>
      <c r="Z6" s="21">
        <f t="shared" ref="Z6:AH6" si="4">IF(Z7="",NA(),Z7)</f>
        <v>61.25</v>
      </c>
      <c r="AA6" s="21">
        <f t="shared" si="4"/>
        <v>60.2</v>
      </c>
      <c r="AB6" s="21">
        <f t="shared" si="4"/>
        <v>42.99</v>
      </c>
      <c r="AC6" s="21">
        <f t="shared" si="4"/>
        <v>67.03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636.41999999999996</v>
      </c>
      <c r="BG6" s="21">
        <f t="shared" ref="BG6:BO6" si="7">IF(BG7="",NA(),BG7)</f>
        <v>631.89</v>
      </c>
      <c r="BH6" s="21">
        <f t="shared" si="7"/>
        <v>697.56</v>
      </c>
      <c r="BI6" s="21">
        <f t="shared" si="7"/>
        <v>773.26</v>
      </c>
      <c r="BJ6" s="21">
        <f t="shared" si="7"/>
        <v>776.56</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43.33</v>
      </c>
      <c r="BR6" s="21">
        <f t="shared" ref="BR6:BZ6" si="8">IF(BR7="",NA(),BR7)</f>
        <v>38.21</v>
      </c>
      <c r="BS6" s="21">
        <f t="shared" si="8"/>
        <v>39.47</v>
      </c>
      <c r="BT6" s="21">
        <f t="shared" si="8"/>
        <v>28.65</v>
      </c>
      <c r="BU6" s="21">
        <f t="shared" si="8"/>
        <v>36.67</v>
      </c>
      <c r="BV6" s="21">
        <f t="shared" si="8"/>
        <v>62.5</v>
      </c>
      <c r="BW6" s="21">
        <f t="shared" si="8"/>
        <v>60.59</v>
      </c>
      <c r="BX6" s="21">
        <f t="shared" si="8"/>
        <v>60</v>
      </c>
      <c r="BY6" s="21">
        <f t="shared" si="8"/>
        <v>59.01</v>
      </c>
      <c r="BZ6" s="21">
        <f t="shared" si="8"/>
        <v>56.06</v>
      </c>
      <c r="CA6" s="20" t="str">
        <f>IF(CA7="","",IF(CA7="-","【-】","【"&amp;SUBSTITUTE(TEXT(CA7,"#,##0.00"),"-","△")&amp;"】"))</f>
        <v>【53.65】</v>
      </c>
      <c r="CB6" s="21">
        <f>IF(CB7="",NA(),CB7)</f>
        <v>119.09</v>
      </c>
      <c r="CC6" s="21">
        <f t="shared" ref="CC6:CK6" si="9">IF(CC7="",NA(),CC7)</f>
        <v>123.62</v>
      </c>
      <c r="CD6" s="21">
        <f t="shared" si="9"/>
        <v>108.44</v>
      </c>
      <c r="CE6" s="21">
        <f t="shared" si="9"/>
        <v>131.94999999999999</v>
      </c>
      <c r="CF6" s="21">
        <f t="shared" si="9"/>
        <v>97.57</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96.24</v>
      </c>
      <c r="CN6" s="21">
        <f t="shared" ref="CN6:CV6" si="10">IF(CN7="",NA(),CN7)</f>
        <v>100</v>
      </c>
      <c r="CO6" s="21">
        <f t="shared" si="10"/>
        <v>100</v>
      </c>
      <c r="CP6" s="21">
        <f t="shared" si="10"/>
        <v>100</v>
      </c>
      <c r="CQ6" s="21">
        <f t="shared" si="10"/>
        <v>100</v>
      </c>
      <c r="CR6" s="21">
        <f t="shared" si="10"/>
        <v>59.64</v>
      </c>
      <c r="CS6" s="21">
        <f t="shared" si="10"/>
        <v>58.19</v>
      </c>
      <c r="CT6" s="21">
        <f t="shared" si="10"/>
        <v>56.52</v>
      </c>
      <c r="CU6" s="21">
        <f t="shared" si="10"/>
        <v>88.45</v>
      </c>
      <c r="CV6" s="21">
        <f t="shared" si="10"/>
        <v>54.08</v>
      </c>
      <c r="CW6" s="20" t="str">
        <f>IF(CW7="","",IF(CW7="-","【-】","【"&amp;SUBSTITUTE(TEXT(CW7,"#,##0.00"),"-","△")&amp;"】"))</f>
        <v>【54.61】</v>
      </c>
      <c r="CX6" s="21">
        <f>IF(CX7="",NA(),CX7)</f>
        <v>70.34</v>
      </c>
      <c r="CY6" s="21">
        <f t="shared" ref="CY6:DG6" si="11">IF(CY7="",NA(),CY7)</f>
        <v>72.03</v>
      </c>
      <c r="CZ6" s="21">
        <f t="shared" si="11"/>
        <v>70.61</v>
      </c>
      <c r="DA6" s="21">
        <f t="shared" si="11"/>
        <v>68.180000000000007</v>
      </c>
      <c r="DB6" s="21">
        <f t="shared" si="11"/>
        <v>67.739999999999995</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104485</v>
      </c>
      <c r="D7" s="23">
        <v>47</v>
      </c>
      <c r="E7" s="23">
        <v>18</v>
      </c>
      <c r="F7" s="23">
        <v>0</v>
      </c>
      <c r="G7" s="23">
        <v>0</v>
      </c>
      <c r="H7" s="23" t="s">
        <v>96</v>
      </c>
      <c r="I7" s="23" t="s">
        <v>97</v>
      </c>
      <c r="J7" s="23" t="s">
        <v>98</v>
      </c>
      <c r="K7" s="23" t="s">
        <v>99</v>
      </c>
      <c r="L7" s="23" t="s">
        <v>100</v>
      </c>
      <c r="M7" s="23" t="s">
        <v>101</v>
      </c>
      <c r="N7" s="24" t="s">
        <v>102</v>
      </c>
      <c r="O7" s="24" t="s">
        <v>103</v>
      </c>
      <c r="P7" s="24">
        <v>29.37</v>
      </c>
      <c r="Q7" s="24">
        <v>100</v>
      </c>
      <c r="R7" s="24">
        <v>2530</v>
      </c>
      <c r="S7" s="24">
        <v>6979</v>
      </c>
      <c r="T7" s="24">
        <v>64.14</v>
      </c>
      <c r="U7" s="24">
        <v>108.81</v>
      </c>
      <c r="V7" s="24">
        <v>2046</v>
      </c>
      <c r="W7" s="24">
        <v>0.15</v>
      </c>
      <c r="X7" s="24">
        <v>13640</v>
      </c>
      <c r="Y7" s="24">
        <v>49.82</v>
      </c>
      <c r="Z7" s="24">
        <v>61.25</v>
      </c>
      <c r="AA7" s="24">
        <v>60.2</v>
      </c>
      <c r="AB7" s="24">
        <v>42.99</v>
      </c>
      <c r="AC7" s="24">
        <v>67.03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636.41999999999996</v>
      </c>
      <c r="BG7" s="24">
        <v>631.89</v>
      </c>
      <c r="BH7" s="24">
        <v>697.56</v>
      </c>
      <c r="BI7" s="24">
        <v>773.26</v>
      </c>
      <c r="BJ7" s="24">
        <v>776.56</v>
      </c>
      <c r="BK7" s="24">
        <v>270.57</v>
      </c>
      <c r="BL7" s="24">
        <v>294.27</v>
      </c>
      <c r="BM7" s="24">
        <v>294.08999999999997</v>
      </c>
      <c r="BN7" s="24">
        <v>294.08999999999997</v>
      </c>
      <c r="BO7" s="24">
        <v>338.47</v>
      </c>
      <c r="BP7" s="24">
        <v>349.83</v>
      </c>
      <c r="BQ7" s="24">
        <v>43.33</v>
      </c>
      <c r="BR7" s="24">
        <v>38.21</v>
      </c>
      <c r="BS7" s="24">
        <v>39.47</v>
      </c>
      <c r="BT7" s="24">
        <v>28.65</v>
      </c>
      <c r="BU7" s="24">
        <v>36.67</v>
      </c>
      <c r="BV7" s="24">
        <v>62.5</v>
      </c>
      <c r="BW7" s="24">
        <v>60.59</v>
      </c>
      <c r="BX7" s="24">
        <v>60</v>
      </c>
      <c r="BY7" s="24">
        <v>59.01</v>
      </c>
      <c r="BZ7" s="24">
        <v>56.06</v>
      </c>
      <c r="CA7" s="24">
        <v>53.65</v>
      </c>
      <c r="CB7" s="24">
        <v>119.09</v>
      </c>
      <c r="CC7" s="24">
        <v>123.62</v>
      </c>
      <c r="CD7" s="24">
        <v>108.44</v>
      </c>
      <c r="CE7" s="24">
        <v>131.94999999999999</v>
      </c>
      <c r="CF7" s="24">
        <v>97.57</v>
      </c>
      <c r="CG7" s="24">
        <v>269.33</v>
      </c>
      <c r="CH7" s="24">
        <v>280.23</v>
      </c>
      <c r="CI7" s="24">
        <v>282.70999999999998</v>
      </c>
      <c r="CJ7" s="24">
        <v>291.82</v>
      </c>
      <c r="CK7" s="24">
        <v>304.36</v>
      </c>
      <c r="CL7" s="24">
        <v>307.86</v>
      </c>
      <c r="CM7" s="24">
        <v>96.24</v>
      </c>
      <c r="CN7" s="24">
        <v>100</v>
      </c>
      <c r="CO7" s="24">
        <v>100</v>
      </c>
      <c r="CP7" s="24">
        <v>100</v>
      </c>
      <c r="CQ7" s="24">
        <v>100</v>
      </c>
      <c r="CR7" s="24">
        <v>59.64</v>
      </c>
      <c r="CS7" s="24">
        <v>58.19</v>
      </c>
      <c r="CT7" s="24">
        <v>56.52</v>
      </c>
      <c r="CU7" s="24">
        <v>88.45</v>
      </c>
      <c r="CV7" s="24">
        <v>54.08</v>
      </c>
      <c r="CW7" s="24">
        <v>54.61</v>
      </c>
      <c r="CX7" s="24">
        <v>70.34</v>
      </c>
      <c r="CY7" s="24">
        <v>72.03</v>
      </c>
      <c r="CZ7" s="24">
        <v>70.61</v>
      </c>
      <c r="DA7" s="24">
        <v>68.180000000000007</v>
      </c>
      <c r="DB7" s="24">
        <v>67.739999999999995</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t="s">
        <v>102</v>
      </c>
      <c r="EI7" s="24" t="s">
        <v>102</v>
      </c>
      <c r="EJ7" s="24" t="s">
        <v>102</v>
      </c>
      <c r="EK7" s="24" t="s">
        <v>102</v>
      </c>
      <c r="EL7" s="24" t="s">
        <v>102</v>
      </c>
      <c r="EM7" s="24" t="s">
        <v>102</v>
      </c>
      <c r="EN7" s="24" t="s">
        <v>102</v>
      </c>
      <c r="EO7" s="24" t="s">
        <v>102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109</v>
      </c>
    </row>
    <row r="12" spans="1:145" x14ac:dyDescent="0.2">
      <c r="B12">
        <v>1</v>
      </c>
      <c r="C12">
        <v>1</v>
      </c>
      <c r="D12">
        <v>2</v>
      </c>
      <c r="E12">
        <v>3</v>
      </c>
      <c r="F12">
        <v>4</v>
      </c>
      <c r="G12" t="s">
        <v>110</v>
      </c>
    </row>
    <row r="13" spans="1:145" x14ac:dyDescent="0.2">
      <c r="B13" t="s">
        <v>111</v>
      </c>
      <c r="C13" t="s">
        <v>112</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2025-02-07T00:42:25Z</cp:lastPrinted>
  <dcterms:created xsi:type="dcterms:W3CDTF">2025-01-24T07:40:21Z</dcterms:created>
  <dcterms:modified xsi:type="dcterms:W3CDTF">2025-02-27T07:12:19Z</dcterms:modified>
  <cp:category/>
</cp:coreProperties>
</file>