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6（R5決算）\04_団体から\"/>
    </mc:Choice>
  </mc:AlternateContent>
  <xr:revisionPtr revIDLastSave="0" documentId="13_ncr:1_{CA6C0B12-8B1B-422C-9D8A-3C5838E12DC1}" xr6:coauthVersionLast="47" xr6:coauthVersionMax="47" xr10:uidLastSave="{00000000-0000-0000-0000-000000000000}"/>
  <workbookProtection workbookAlgorithmName="SHA-512" workbookHashValue="vvIM1UAiCRBhEELSbpugcO1NwqQBzTZzSrJmmHKBYPeWMYxhKHtuYLnAYb4mskt7w6U9I+VjcTUP8mJQhKrzDQ==" workbookSaltValue="UOQMccaVbSug48iyk2x+Nw==" workbookSpinCount="100000" lockStructure="1"/>
  <bookViews>
    <workbookView xWindow="-110" yWindow="-110" windowWidth="19420" windowHeight="104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BB10" i="4"/>
  <c r="AT10" i="4"/>
  <c r="P10" i="4"/>
  <c r="I10" i="4"/>
  <c r="I8" i="4"/>
  <c r="B6" i="4"/>
</calcChain>
</file>

<file path=xl/sharedStrings.xml><?xml version="1.0" encoding="utf-8"?>
<sst xmlns="http://schemas.openxmlformats.org/spreadsheetml/2006/main" count="247" uniqueCount="119">
  <si>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</si>
  <si>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</si>
  <si>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</si>
  <si>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</si>
  <si>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</si>
  <si>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</si>
  <si>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</si>
  <si>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</si>
  <si>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</si>
  <si>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</si>
  <si>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</si>
  <si>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</si>
  <si>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</si>
  <si>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</si>
  <si>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</si>
  <si>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</si>
  <si>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</si>
  <si>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</si>
  <si>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</si>
  <si>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</si>
  <si>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</si>
  <si>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</si>
  <si>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</si>
  <si>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</si>
  <si>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</si>
  <si>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</si>
  <si>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</si>
  <si>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</si>
  <si>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</si>
  <si>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</si>
  <si>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</si>
  <si>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</si>
  <si>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</si>
  <si>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</si>
  <si>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</si>
  <si>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</si>
  <si>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</si>
  <si>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</si>
  <si>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</si>
  <si>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</si>
  <si>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</si>
  <si>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</si>
  <si>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</si>
  <si>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</si>
  <si>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</si>
  <si>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</si>
  <si>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</si>
  <si>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</si>
  <si>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</si>
  <si>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</si>
  <si>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</si>
  <si>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</si>
  <si>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</si>
  <si>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</si>
  <si>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</si>
  <si>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</si>
  <si>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</si>
  <si>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</si>
  <si>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</si>
  <si>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</si>
  <si>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</si>
  <si>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</si>
  <si>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</si>
  <si>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</si>
  <si>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</si>
  <si>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</si>
  <si>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</si>
  <si>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</si>
  <si>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</si>
  <si>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</si>
  <si>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</si>
  <si>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</si>
  <si>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</si>
  <si>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</si>
  <si>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</si>
  <si>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</si>
  <si>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</si>
  <si>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</si>
  <si>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</si>
  <si>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</si>
  <si>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</si>
  <si>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</si>
  <si>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</si>
  <si>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</si>
  <si>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</si>
  <si>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</si>
  <si>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</si>
  <si>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</si>
  <si>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</si>
  <si>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</si>
  <si>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</si>
  <si>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</si>
  <si>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</si>
  <si>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</si>
  <si>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</si>
  <si>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</si>
  <si>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</si>
  <si>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</si>
  <si>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嬬恋村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</si>
  <si>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</si>
  <si>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</si>
  <si>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</si>
  <si>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</si>
  <si>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</si>
  <si>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</si>
  <si>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</si>
  <si>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</si>
  <si>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</si>
  <si>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</si>
  <si>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</si>
  <si>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</si>
  <si>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</si>
  <si>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</si>
  <si>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</si>
  <si>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</si>
  <si>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</si>
  <si>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老朽化によるブロワーの修繕件数の増加に加え、設置後15年以上経過した浄化槽本体の修繕件数が増加傾向にある。浄化槽本体の場合、ブロワーよりもコスト高となるため、維持管理コスト軽減のための検討が必要となる。</t>
    <phoneticPr fontId="4"/>
  </si>
  <si>
    <t>今後人口減少傾向もあり、料金収入は横這いか右肩下がりになると予想される。経費削減により、回収率の向上に努める。</t>
    <phoneticPr fontId="4"/>
  </si>
  <si>
    <t>①ポイントで見るとほぼ横ばい傾向で推移しているが、更なる経費削減に努める。
④平均値よりも低い水準で推移していることから、投資規模は適切と思われる。
⑤平均値よりも高い水準で推移しているが、徐々に減少している。施設老朽化に伴う今後の投資を見据え一層の経費削減に努める。
⑥平均値よりも低い水準で推移しているが、前年よりも上昇している。個々の浄化槽の状況を把握し、より効率的な施設管理が必要である。
⑦平均値よりも高い水準で推移している。利用者の高齢化、人口減少等によるものと推測されるため、空き家バンクなど他部署とも連携し、利用率上昇に努めていく。
⑧合併浄化槽の整備を前提としているため、水洗化率は100％となっている。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</si>
</sst>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8-4ED8-8000-B68A2C85B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18-4ED8-8000-B68A2C85B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47.78</c:v>
                </c:pt>
                <c:pt idx="4">
                  <c:v>47.78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B-4E48-912A-F063F112A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47.35</c:v>
                </c:pt>
                <c:pt idx="1">
                  <c:v>46.36</c:v>
                </c:pt>
                <c:pt idx="2">
                  <c:v>46.45</c:v>
                </c:pt>
                <c:pt idx="3">
                  <c:v>45.36</c:v>
                </c:pt>
                <c:pt idx="4">
                  <c:v>45.93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CB-4E48-912A-F063F112A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6-4B3D-879D-70C2A32DC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81.209999999999994</c:v>
                </c:pt>
                <c:pt idx="1">
                  <c:v>83.08</c:v>
                </c:pt>
                <c:pt idx="2">
                  <c:v>82.61</c:v>
                </c:pt>
                <c:pt idx="3">
                  <c:v>82.21</c:v>
                </c:pt>
                <c:pt idx="4">
                  <c:v>82.98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36-4B3D-879D-70C2A32DC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90.94</c:v>
                </c:pt>
                <c:pt idx="1">
                  <c:v>90.72</c:v>
                </c:pt>
                <c:pt idx="2">
                  <c:v>90.21</c:v>
                </c:pt>
                <c:pt idx="3">
                  <c:v>90.21</c:v>
                </c:pt>
                <c:pt idx="4">
                  <c:v>89.72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9-4E60-86B0-B1008AB6B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59-4E60-86B0-B1008AB6B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A-455A-AE22-9D187D499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A-455A-AE22-9D187D499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8-4DE9-85A8-262040999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8-4DE9-85A8-262040999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F-4162-81F1-9EFB14ABD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AF-4162-81F1-9EFB14ABD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D-4E08-94A7-020866FD4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0D-4E08-94A7-020866FD4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640.04999999999995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B-45C4-8872-2F6082E59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862.99</c:v>
                </c:pt>
                <c:pt idx="1">
                  <c:v>782.91</c:v>
                </c:pt>
                <c:pt idx="2">
                  <c:v>783.21</c:v>
                </c:pt>
                <c:pt idx="3">
                  <c:v>902.04</c:v>
                </c:pt>
                <c:pt idx="4">
                  <c:v>992.16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DB-45C4-8872-2F6082E59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78.760000000000005</c:v>
                </c:pt>
                <c:pt idx="1">
                  <c:v>98.5</c:v>
                </c:pt>
                <c:pt idx="2">
                  <c:v>85.28</c:v>
                </c:pt>
                <c:pt idx="3">
                  <c:v>80.180000000000007</c:v>
                </c:pt>
                <c:pt idx="4">
                  <c:v>73.58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7-4434-B744-32756883C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50.06</c:v>
                </c:pt>
                <c:pt idx="1">
                  <c:v>49.38</c:v>
                </c:pt>
                <c:pt idx="2">
                  <c:v>48.53</c:v>
                </c:pt>
                <c:pt idx="3">
                  <c:v>46.11</c:v>
                </c:pt>
                <c:pt idx="4">
                  <c:v>45.55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57-4434-B744-32756883C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222.41</c:v>
                </c:pt>
                <c:pt idx="1">
                  <c:v>177.89</c:v>
                </c:pt>
                <c:pt idx="2">
                  <c:v>208.65</c:v>
                </c:pt>
                <c:pt idx="3">
                  <c:v>236.41</c:v>
                </c:pt>
                <c:pt idx="4">
                  <c:v>212.39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8-40BC-B79B-B872940F2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309.22000000000003</c:v>
                </c:pt>
                <c:pt idx="1">
                  <c:v>316.97000000000003</c:v>
                </c:pt>
                <c:pt idx="2">
                  <c:v>326.17</c:v>
                </c:pt>
                <c:pt idx="3">
                  <c:v>336.93</c:v>
                </c:pt>
                <c:pt idx="4">
                  <c:v>331.17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8-40BC-B79B-B872940F2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【967.97】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群馬県　嬬恋村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9" t="str">
        <f>データ!I6</f>
        <v>法非適用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個別排水処理</v>
      </c>
      <c r="Q8" s="39"/>
      <c r="R8" s="39"/>
      <c r="S8" s="39"/>
      <c r="T8" s="39"/>
      <c r="U8" s="39"/>
      <c r="V8" s="39"/>
      <c r="W8" s="39" t="str">
        <f>データ!L6</f>
        <v>L2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9117</v>
      </c>
      <c r="AM8" s="41"/>
      <c r="AN8" s="41"/>
      <c r="AO8" s="41"/>
      <c r="AP8" s="41"/>
      <c r="AQ8" s="41"/>
      <c r="AR8" s="41"/>
      <c r="AS8" s="41"/>
      <c r="AT8" s="34">
        <f>データ!T6</f>
        <v>337.58</v>
      </c>
      <c r="AU8" s="34"/>
      <c r="AV8" s="34"/>
      <c r="AW8" s="34"/>
      <c r="AX8" s="34"/>
      <c r="AY8" s="34"/>
      <c r="AZ8" s="34"/>
      <c r="BA8" s="34"/>
      <c r="BB8" s="34">
        <f>データ!U6</f>
        <v>27.01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 t="str">
        <f>データ!O6</f>
        <v>該当数値なし</v>
      </c>
      <c r="J10" s="34"/>
      <c r="K10" s="34"/>
      <c r="L10" s="34"/>
      <c r="M10" s="34"/>
      <c r="N10" s="34"/>
      <c r="O10" s="34"/>
      <c r="P10" s="34">
        <f>データ!P6</f>
        <v>1.89</v>
      </c>
      <c r="Q10" s="34"/>
      <c r="R10" s="34"/>
      <c r="S10" s="34"/>
      <c r="T10" s="34"/>
      <c r="U10" s="34"/>
      <c r="V10" s="34"/>
      <c r="W10" s="34">
        <f>データ!Q6</f>
        <v>100</v>
      </c>
      <c r="X10" s="34"/>
      <c r="Y10" s="34"/>
      <c r="Z10" s="34"/>
      <c r="AA10" s="34"/>
      <c r="AB10" s="34"/>
      <c r="AC10" s="34"/>
      <c r="AD10" s="41">
        <f>データ!R6</f>
        <v>4403</v>
      </c>
      <c r="AE10" s="41"/>
      <c r="AF10" s="41"/>
      <c r="AG10" s="41"/>
      <c r="AH10" s="41"/>
      <c r="AI10" s="41"/>
      <c r="AJ10" s="41"/>
      <c r="AK10" s="2"/>
      <c r="AL10" s="41">
        <f>データ!V6</f>
        <v>172</v>
      </c>
      <c r="AM10" s="41"/>
      <c r="AN10" s="41"/>
      <c r="AO10" s="41"/>
      <c r="AP10" s="41"/>
      <c r="AQ10" s="41"/>
      <c r="AR10" s="41"/>
      <c r="AS10" s="41"/>
      <c r="AT10" s="34">
        <f>データ!W6</f>
        <v>0.05</v>
      </c>
      <c r="AU10" s="34"/>
      <c r="AV10" s="34"/>
      <c r="AW10" s="34"/>
      <c r="AX10" s="34"/>
      <c r="AY10" s="34"/>
      <c r="AZ10" s="34"/>
      <c r="BA10" s="34"/>
      <c r="BB10" s="34">
        <f>データ!X6</f>
        <v>3440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118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116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117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【967.97】</v>
      </c>
      <c r="I86" s="12" t="str">
        <f>データ!CA6</f>
        <v>【46.20】</v>
      </c>
      <c r="J86" s="12" t="str">
        <f>データ!CL6</f>
        <v>【332.82】</v>
      </c>
      <c r="K86" s="12" t="str">
        <f>データ!CW6</f>
        <v>【46.29】</v>
      </c>
      <c r="L86" s="12" t="str">
        <f>データ!DH6</f>
        <v>【82.56】</v>
      </c>
      <c r="M86" s="12" t="s">
        <v>43</v>
      </c>
      <c r="N86" s="12" t="s">
        <v>44</v>
      </c>
      <c r="O86" s="12" t="str">
        <f>データ!EO6</f>
        <v>【-】</v>
      </c>
    </row>
  </sheetData>
  <sheetProtection algorithmName="SHA-512" hashValue="R4bksVHU7vpAIZrbDGqOsQNHEwOveDJCNBzMcMJhb1dxU0vP4ILqT/xBGGtAeOk1UVh9XXnR3zIALZtJvwSnBg==" saltValue="vhH5A/FQrWWSiW/Kn0e4/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2023</v>
      </c>
      <c r="C6" s="19">
        <f t="shared" ref="C6:X6" si="3">C7</f>
        <v>104256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群馬県　嬬恋村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1.89</v>
      </c>
      <c r="Q6" s="20">
        <f t="shared" si="3"/>
        <v>100</v>
      </c>
      <c r="R6" s="20">
        <f t="shared" si="3"/>
        <v>4403</v>
      </c>
      <c r="S6" s="20">
        <f t="shared" si="3"/>
        <v>9117</v>
      </c>
      <c r="T6" s="20">
        <f t="shared" si="3"/>
        <v>337.58</v>
      </c>
      <c r="U6" s="20">
        <f t="shared" si="3"/>
        <v>27.01</v>
      </c>
      <c r="V6" s="20">
        <f t="shared" si="3"/>
        <v>172</v>
      </c>
      <c r="W6" s="20">
        <f t="shared" si="3"/>
        <v>0.05</v>
      </c>
      <c r="X6" s="20">
        <f t="shared" si="3"/>
        <v>3440</v>
      </c>
      <c r="Y6" s="21">
        <f>IF(Y7="",NA(),Y7)</f>
        <v>90.94</v>
      </c>
      <c r="Z6" s="21">
        <f t="shared" ref="Z6:AH6" si="4">IF(Z7="",NA(),Z7)</f>
        <v>90.72</v>
      </c>
      <c r="AA6" s="21">
        <f t="shared" si="4"/>
        <v>90.21</v>
      </c>
      <c r="AB6" s="21">
        <f t="shared" si="4"/>
        <v>90.21</v>
      </c>
      <c r="AC6" s="21">
        <f t="shared" si="4"/>
        <v>89.72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1">
        <f t="shared" si="7"/>
        <v>640.04999999999995</v>
      </c>
      <c r="BK6" s="21">
        <f t="shared" si="7"/>
        <v>862.99</v>
      </c>
      <c r="BL6" s="21">
        <f t="shared" si="7"/>
        <v>782.91</v>
      </c>
      <c r="BM6" s="21">
        <f t="shared" si="7"/>
        <v>783.21</v>
      </c>
      <c r="BN6" s="21">
        <f t="shared" si="7"/>
        <v>902.04</v>
      </c>
      <c r="BO6" s="21">
        <f t="shared" si="7"/>
        <v>992.16</v>
      </c>
      <c r="BP6" s="20" t="str">
        <f>IF(BP7="","",IF(BP7="-","【-】","【"&amp;SUBSTITUTE(TEXT(BP7,"#,##0.00"),"-","△")&amp;"】"))</f>
        <v>【967.97】</v>
      </c>
      <c r="BQ6" s="21">
        <f>IF(BQ7="",NA(),BQ7)</f>
        <v>78.760000000000005</v>
      </c>
      <c r="BR6" s="21">
        <f t="shared" ref="BR6:BZ6" si="8">IF(BR7="",NA(),BR7)</f>
        <v>98.5</v>
      </c>
      <c r="BS6" s="21">
        <f t="shared" si="8"/>
        <v>85.28</v>
      </c>
      <c r="BT6" s="21">
        <f t="shared" si="8"/>
        <v>80.180000000000007</v>
      </c>
      <c r="BU6" s="21">
        <f t="shared" si="8"/>
        <v>73.58</v>
      </c>
      <c r="BV6" s="21">
        <f t="shared" si="8"/>
        <v>50.06</v>
      </c>
      <c r="BW6" s="21">
        <f t="shared" si="8"/>
        <v>49.38</v>
      </c>
      <c r="BX6" s="21">
        <f t="shared" si="8"/>
        <v>48.53</v>
      </c>
      <c r="BY6" s="21">
        <f t="shared" si="8"/>
        <v>46.11</v>
      </c>
      <c r="BZ6" s="21">
        <f t="shared" si="8"/>
        <v>45.55</v>
      </c>
      <c r="CA6" s="20" t="str">
        <f>IF(CA7="","",IF(CA7="-","【-】","【"&amp;SUBSTITUTE(TEXT(CA7,"#,##0.00"),"-","△")&amp;"】"))</f>
        <v>【46.20】</v>
      </c>
      <c r="CB6" s="21">
        <f>IF(CB7="",NA(),CB7)</f>
        <v>222.41</v>
      </c>
      <c r="CC6" s="21">
        <f t="shared" ref="CC6:CK6" si="9">IF(CC7="",NA(),CC7)</f>
        <v>177.89</v>
      </c>
      <c r="CD6" s="21">
        <f t="shared" si="9"/>
        <v>208.65</v>
      </c>
      <c r="CE6" s="21">
        <f t="shared" si="9"/>
        <v>236.41</v>
      </c>
      <c r="CF6" s="21">
        <f t="shared" si="9"/>
        <v>212.39</v>
      </c>
      <c r="CG6" s="21">
        <f t="shared" si="9"/>
        <v>309.22000000000003</v>
      </c>
      <c r="CH6" s="21">
        <f t="shared" si="9"/>
        <v>316.97000000000003</v>
      </c>
      <c r="CI6" s="21">
        <f t="shared" si="9"/>
        <v>326.17</v>
      </c>
      <c r="CJ6" s="21">
        <f t="shared" si="9"/>
        <v>336.93</v>
      </c>
      <c r="CK6" s="21">
        <f t="shared" si="9"/>
        <v>331.17</v>
      </c>
      <c r="CL6" s="20" t="str">
        <f>IF(CL7="","",IF(CL7="-","【-】","【"&amp;SUBSTITUTE(TEXT(CL7,"#,##0.00"),"-","△")&amp;"】"))</f>
        <v>【332.82】</v>
      </c>
      <c r="CM6" s="21">
        <f>IF(CM7="",NA(),CM7)</f>
        <v>50</v>
      </c>
      <c r="CN6" s="21">
        <f t="shared" ref="CN6:CV6" si="10">IF(CN7="",NA(),CN7)</f>
        <v>50</v>
      </c>
      <c r="CO6" s="21">
        <f t="shared" si="10"/>
        <v>50</v>
      </c>
      <c r="CP6" s="21">
        <f t="shared" si="10"/>
        <v>47.78</v>
      </c>
      <c r="CQ6" s="21">
        <f t="shared" si="10"/>
        <v>47.78</v>
      </c>
      <c r="CR6" s="21">
        <f t="shared" si="10"/>
        <v>47.35</v>
      </c>
      <c r="CS6" s="21">
        <f t="shared" si="10"/>
        <v>46.36</v>
      </c>
      <c r="CT6" s="21">
        <f t="shared" si="10"/>
        <v>46.45</v>
      </c>
      <c r="CU6" s="21">
        <f t="shared" si="10"/>
        <v>45.36</v>
      </c>
      <c r="CV6" s="21">
        <f t="shared" si="10"/>
        <v>45.93</v>
      </c>
      <c r="CW6" s="20" t="str">
        <f>IF(CW7="","",IF(CW7="-","【-】","【"&amp;SUBSTITUTE(TEXT(CW7,"#,##0.00"),"-","△")&amp;"】"))</f>
        <v>【46.29】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81.209999999999994</v>
      </c>
      <c r="DD6" s="21">
        <f t="shared" si="11"/>
        <v>83.08</v>
      </c>
      <c r="DE6" s="21">
        <f t="shared" si="11"/>
        <v>82.61</v>
      </c>
      <c r="DF6" s="21">
        <f t="shared" si="11"/>
        <v>82.21</v>
      </c>
      <c r="DG6" s="21">
        <f t="shared" si="11"/>
        <v>82.98</v>
      </c>
      <c r="DH6" s="20" t="str">
        <f>IF(DH7="","",IF(DH7="-","【-】","【"&amp;SUBSTITUTE(TEXT(DH7,"#,##0.00"),"-","△")&amp;"】"))</f>
        <v>【82.56】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2">
      <c r="A7" s="14"/>
      <c r="B7" s="23">
        <v>2023</v>
      </c>
      <c r="C7" s="23">
        <v>104256</v>
      </c>
      <c r="D7" s="23">
        <v>47</v>
      </c>
      <c r="E7" s="23">
        <v>18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1.89</v>
      </c>
      <c r="Q7" s="24">
        <v>100</v>
      </c>
      <c r="R7" s="24">
        <v>4403</v>
      </c>
      <c r="S7" s="24">
        <v>9117</v>
      </c>
      <c r="T7" s="24">
        <v>337.58</v>
      </c>
      <c r="U7" s="24">
        <v>27.01</v>
      </c>
      <c r="V7" s="24">
        <v>172</v>
      </c>
      <c r="W7" s="24">
        <v>0.05</v>
      </c>
      <c r="X7" s="24">
        <v>3440</v>
      </c>
      <c r="Y7" s="24">
        <v>90.94</v>
      </c>
      <c r="Z7" s="24">
        <v>90.72</v>
      </c>
      <c r="AA7" s="24">
        <v>90.21</v>
      </c>
      <c r="AB7" s="24">
        <v>90.21</v>
      </c>
      <c r="AC7" s="24">
        <v>89.72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640.04999999999995</v>
      </c>
      <c r="BK7" s="24">
        <v>862.99</v>
      </c>
      <c r="BL7" s="24">
        <v>782.91</v>
      </c>
      <c r="BM7" s="24">
        <v>783.21</v>
      </c>
      <c r="BN7" s="24">
        <v>902.04</v>
      </c>
      <c r="BO7" s="24">
        <v>992.16</v>
      </c>
      <c r="BP7" s="24">
        <v>967.97</v>
      </c>
      <c r="BQ7" s="24">
        <v>78.760000000000005</v>
      </c>
      <c r="BR7" s="24">
        <v>98.5</v>
      </c>
      <c r="BS7" s="24">
        <v>85.28</v>
      </c>
      <c r="BT7" s="24">
        <v>80.180000000000007</v>
      </c>
      <c r="BU7" s="24">
        <v>73.58</v>
      </c>
      <c r="BV7" s="24">
        <v>50.06</v>
      </c>
      <c r="BW7" s="24">
        <v>49.38</v>
      </c>
      <c r="BX7" s="24">
        <v>48.53</v>
      </c>
      <c r="BY7" s="24">
        <v>46.11</v>
      </c>
      <c r="BZ7" s="24">
        <v>45.55</v>
      </c>
      <c r="CA7" s="24">
        <v>46.2</v>
      </c>
      <c r="CB7" s="24">
        <v>222.41</v>
      </c>
      <c r="CC7" s="24">
        <v>177.89</v>
      </c>
      <c r="CD7" s="24">
        <v>208.65</v>
      </c>
      <c r="CE7" s="24">
        <v>236.41</v>
      </c>
      <c r="CF7" s="24">
        <v>212.39</v>
      </c>
      <c r="CG7" s="24">
        <v>309.22000000000003</v>
      </c>
      <c r="CH7" s="24">
        <v>316.97000000000003</v>
      </c>
      <c r="CI7" s="24">
        <v>326.17</v>
      </c>
      <c r="CJ7" s="24">
        <v>336.93</v>
      </c>
      <c r="CK7" s="24">
        <v>331.17</v>
      </c>
      <c r="CL7" s="24">
        <v>332.82</v>
      </c>
      <c r="CM7" s="24">
        <v>50</v>
      </c>
      <c r="CN7" s="24">
        <v>50</v>
      </c>
      <c r="CO7" s="24">
        <v>50</v>
      </c>
      <c r="CP7" s="24">
        <v>47.78</v>
      </c>
      <c r="CQ7" s="24">
        <v>47.78</v>
      </c>
      <c r="CR7" s="24">
        <v>47.35</v>
      </c>
      <c r="CS7" s="24">
        <v>46.36</v>
      </c>
      <c r="CT7" s="24">
        <v>46.45</v>
      </c>
      <c r="CU7" s="24">
        <v>45.36</v>
      </c>
      <c r="CV7" s="24">
        <v>45.93</v>
      </c>
      <c r="CW7" s="24">
        <v>46.29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81.209999999999994</v>
      </c>
      <c r="DD7" s="24">
        <v>83.08</v>
      </c>
      <c r="DE7" s="24">
        <v>82.61</v>
      </c>
      <c r="DF7" s="24">
        <v>82.21</v>
      </c>
      <c r="DG7" s="24">
        <v>82.98</v>
      </c>
      <c r="DH7" s="24">
        <v>82.56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2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2025-02-06T09:29:09Z</cp:lastPrinted>
  <dcterms:created xsi:type="dcterms:W3CDTF">2025-01-24T07:42:08Z</dcterms:created>
  <dcterms:modified xsi:type="dcterms:W3CDTF">2025-02-27T07:05:53Z</dcterms:modified>
  <cp:category/>
</cp:coreProperties>
</file>