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6C74EFB-D478-42D5-9AD9-48179BE442C2}" xr6:coauthVersionLast="47" xr6:coauthVersionMax="47" xr10:uidLastSave="{00000000-0000-0000-0000-000000000000}"/>
  <bookViews>
    <workbookView xWindow="15" yWindow="15" windowWidth="28770" windowHeight="15270" xr2:uid="{785E2A9B-C511-441B-B993-488CAF6204C5}"/>
  </bookViews>
  <sheets>
    <sheet name="試算" sheetId="4" r:id="rId1"/>
  </sheets>
  <definedNames>
    <definedName name="_xlnm.Print_Area" localSheetId="0">試算!$A$1:$Q$30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10" i="4"/>
  <c r="P29" i="4"/>
  <c r="P28" i="4"/>
  <c r="P27" i="4"/>
  <c r="O28" i="4"/>
  <c r="O27" i="4"/>
  <c r="O26" i="4"/>
  <c r="P26" i="4"/>
  <c r="N27" i="4"/>
  <c r="N26" i="4"/>
  <c r="N25" i="4"/>
  <c r="O25" i="4"/>
  <c r="P25" i="4"/>
  <c r="M26" i="4"/>
  <c r="M25" i="4"/>
  <c r="L25" i="4"/>
  <c r="M24" i="4"/>
  <c r="N24" i="4"/>
  <c r="O24" i="4"/>
  <c r="P24" i="4"/>
  <c r="L24" i="4"/>
  <c r="K24" i="4"/>
  <c r="L23" i="4"/>
  <c r="M23" i="4"/>
  <c r="N23" i="4"/>
  <c r="O23" i="4"/>
  <c r="P23" i="4"/>
  <c r="K23" i="4"/>
  <c r="J23" i="4"/>
  <c r="K22" i="4"/>
  <c r="L22" i="4"/>
  <c r="M22" i="4"/>
  <c r="N22" i="4"/>
  <c r="O22" i="4"/>
  <c r="P22" i="4"/>
  <c r="J22" i="4"/>
  <c r="I22" i="4"/>
  <c r="J21" i="4"/>
  <c r="K21" i="4"/>
  <c r="L21" i="4"/>
  <c r="M21" i="4"/>
  <c r="N21" i="4"/>
  <c r="O21" i="4"/>
  <c r="P21" i="4"/>
  <c r="I21" i="4"/>
  <c r="H21" i="4"/>
  <c r="I20" i="4"/>
  <c r="J20" i="4"/>
  <c r="K20" i="4"/>
  <c r="L20" i="4"/>
  <c r="M20" i="4"/>
  <c r="N20" i="4"/>
  <c r="O20" i="4"/>
  <c r="P20" i="4"/>
  <c r="H20" i="4"/>
  <c r="G20" i="4"/>
  <c r="H19" i="4"/>
  <c r="I19" i="4"/>
  <c r="J19" i="4"/>
  <c r="K19" i="4"/>
  <c r="L19" i="4"/>
  <c r="M19" i="4"/>
  <c r="N19" i="4"/>
  <c r="O19" i="4"/>
  <c r="P19" i="4"/>
  <c r="G19" i="4"/>
  <c r="G18" i="4"/>
  <c r="H18" i="4"/>
  <c r="I18" i="4"/>
  <c r="J18" i="4"/>
  <c r="K18" i="4"/>
  <c r="L18" i="4"/>
  <c r="M18" i="4"/>
  <c r="N18" i="4"/>
  <c r="O18" i="4"/>
  <c r="P18" i="4"/>
  <c r="F19" i="4"/>
  <c r="F18" i="4"/>
  <c r="F17" i="4"/>
  <c r="G17" i="4"/>
  <c r="H17" i="4"/>
  <c r="I17" i="4"/>
  <c r="J17" i="4"/>
  <c r="K17" i="4"/>
  <c r="L17" i="4"/>
  <c r="M17" i="4"/>
  <c r="N17" i="4"/>
  <c r="O17" i="4"/>
  <c r="P17" i="4"/>
  <c r="E18" i="4"/>
  <c r="E17" i="4"/>
  <c r="E16" i="4"/>
  <c r="F16" i="4"/>
  <c r="G16" i="4"/>
  <c r="H16" i="4"/>
  <c r="I16" i="4"/>
  <c r="J16" i="4"/>
  <c r="K16" i="4"/>
  <c r="L16" i="4"/>
  <c r="M16" i="4"/>
  <c r="N16" i="4"/>
  <c r="O16" i="4"/>
  <c r="P16" i="4"/>
  <c r="D16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D17" i="4"/>
  <c r="C16" i="4"/>
  <c r="C15" i="4"/>
  <c r="B15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6" i="4"/>
  <c r="Q17" i="4" l="1"/>
  <c r="Q29" i="4"/>
  <c r="Q20" i="4"/>
  <c r="Q26" i="4"/>
  <c r="Q28" i="4"/>
  <c r="Q10" i="4"/>
  <c r="Q23" i="4"/>
  <c r="Q15" i="4"/>
  <c r="Q24" i="4"/>
  <c r="Q16" i="4"/>
  <c r="Q11" i="4" l="1"/>
  <c r="Q19" i="4"/>
  <c r="Q21" i="4"/>
  <c r="Q18" i="4"/>
  <c r="Q25" i="4"/>
  <c r="Q22" i="4"/>
  <c r="Q27" i="4"/>
</calcChain>
</file>

<file path=xl/sharedStrings.xml><?xml version="1.0" encoding="utf-8"?>
<sst xmlns="http://schemas.openxmlformats.org/spreadsheetml/2006/main" count="39" uniqueCount="39">
  <si>
    <t>R8</t>
    <phoneticPr fontId="2"/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</si>
  <si>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</si>
  <si>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</si>
  <si>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</si>
  <si>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</si>
  <si>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</si>
  <si>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</si>
  <si>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</si>
  <si>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</si>
  <si>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</si>
  <si>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</si>
  <si>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</si>
  <si>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</si>
  <si>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</si>
  <si>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</si>
  <si>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合計</t>
    <rPh sb="0" eb="2">
      <t>ゴウケイ</t>
    </rPh>
    <phoneticPr fontId="2"/>
  </si>
  <si>
    <t>R8（1年目）</t>
    <rPh sb="4" eb="6">
      <t>ネンメ</t>
    </rPh>
    <phoneticPr fontId="2"/>
  </si>
  <si>
    <t>R9（2年目）</t>
    <rPh sb="4" eb="6">
      <t>ネンメ</t>
    </rPh>
    <phoneticPr fontId="2"/>
  </si>
  <si>
    <t>R10（3年目）</t>
    <rPh sb="5" eb="7">
      <t>ネンメ</t>
    </rPh>
    <phoneticPr fontId="2"/>
  </si>
  <si>
    <t>R11（4年目）</t>
    <rPh sb="5" eb="7">
      <t>ネンメ</t>
    </rPh>
    <phoneticPr fontId="2"/>
  </si>
  <si>
    <t>R12（5年目）</t>
    <rPh sb="5" eb="7">
      <t>ネンメ</t>
    </rPh>
    <phoneticPr fontId="2"/>
  </si>
  <si>
    <t>R13（6年目）</t>
    <rPh sb="5" eb="7">
      <t>ネンメ</t>
    </rPh>
    <phoneticPr fontId="2"/>
  </si>
  <si>
    <t>R14（7年目）</t>
    <rPh sb="5" eb="7">
      <t>ネンメ</t>
    </rPh>
    <phoneticPr fontId="2"/>
  </si>
  <si>
    <t>R15（8年目）</t>
    <rPh sb="5" eb="7">
      <t>ネンメ</t>
    </rPh>
    <phoneticPr fontId="2"/>
  </si>
  <si>
    <t>R16（9年目）</t>
    <rPh sb="5" eb="7">
      <t>ネンメ</t>
    </rPh>
    <phoneticPr fontId="2"/>
  </si>
  <si>
    <t>R17（10年目）</t>
    <rPh sb="6" eb="8">
      <t>ネンメ</t>
    </rPh>
    <phoneticPr fontId="2"/>
  </si>
  <si>
    <t>R18（11年目）</t>
    <rPh sb="6" eb="8">
      <t>ネンメ</t>
    </rPh>
    <phoneticPr fontId="2"/>
  </si>
  <si>
    <t>R19（12年目）</t>
    <rPh sb="6" eb="8">
      <t>ネンメ</t>
    </rPh>
    <phoneticPr fontId="2"/>
  </si>
  <si>
    <t>R20（13年目）</t>
    <rPh sb="6" eb="8">
      <t>ネンメ</t>
    </rPh>
    <phoneticPr fontId="2"/>
  </si>
  <si>
    <t>R21（14年目）</t>
    <rPh sb="6" eb="8">
      <t>ネンメ</t>
    </rPh>
    <phoneticPr fontId="2"/>
  </si>
  <si>
    <t>R22（15年目）</t>
    <rPh sb="6" eb="8">
      <t>ネンメ</t>
    </rPh>
    <phoneticPr fontId="2"/>
  </si>
  <si>
    <t>合計（違約金額）</t>
    <rPh sb="0" eb="2">
      <t>ゴウケイ</t>
    </rPh>
    <rPh sb="3" eb="6">
      <t>イヤクキン</t>
    </rPh>
    <rPh sb="6" eb="7">
      <t>ガク</t>
    </rPh>
    <phoneticPr fontId="2"/>
  </si>
  <si>
    <t>違約金の例示</t>
    <rPh sb="0" eb="3">
      <t>イヤクキン</t>
    </rPh>
    <rPh sb="4" eb="6">
      <t>レイジ</t>
    </rPh>
    <phoneticPr fontId="2"/>
  </si>
  <si>
    <t>※契約解除年度は、便宜的に全額を計上している。</t>
    <rPh sb="1" eb="3">
      <t>ケイヤク</t>
    </rPh>
    <rPh sb="3" eb="5">
      <t>カイジョ</t>
    </rPh>
    <rPh sb="5" eb="7">
      <t>ネンド</t>
    </rPh>
    <rPh sb="9" eb="12">
      <t>ベンギテキ</t>
    </rPh>
    <rPh sb="13" eb="15">
      <t>ゼンガク</t>
    </rPh>
    <rPh sb="16" eb="18">
      <t>ケイジョウ</t>
    </rPh>
    <phoneticPr fontId="2"/>
  </si>
  <si>
    <t>予定売却電力量(kWh)</t>
    <rPh sb="0" eb="2">
      <t>ヨテイ</t>
    </rPh>
    <rPh sb="2" eb="4">
      <t>バイキャク</t>
    </rPh>
    <rPh sb="4" eb="6">
      <t>デンリョク</t>
    </rPh>
    <rPh sb="6" eb="7">
      <t>リョウ</t>
    </rPh>
    <phoneticPr fontId="2"/>
  </si>
  <si>
    <t>差額単価分に係る予定収益（税抜）</t>
    <rPh sb="0" eb="4">
      <t>サガクタンカ</t>
    </rPh>
    <rPh sb="4" eb="5">
      <t>ブン</t>
    </rPh>
    <rPh sb="6" eb="7">
      <t>カカ</t>
    </rPh>
    <rPh sb="8" eb="12">
      <t>ヨテイシュウエキ</t>
    </rPh>
    <rPh sb="13" eb="15">
      <t>ゼイヌキ</t>
    </rPh>
    <phoneticPr fontId="2"/>
  </si>
  <si>
    <t>電力量料金単価25円（税抜）、FIP基準価格23.97円（税抜）、差額単価：1.03円（税抜）の場合</t>
    <rPh sb="0" eb="3">
      <t>デンリョクリョウ</t>
    </rPh>
    <rPh sb="3" eb="5">
      <t>リョウキン</t>
    </rPh>
    <rPh sb="18" eb="20">
      <t>キジュン</t>
    </rPh>
    <rPh sb="20" eb="22">
      <t>カカク</t>
    </rPh>
    <rPh sb="27" eb="28">
      <t>エン</t>
    </rPh>
    <rPh sb="33" eb="35">
      <t>サガク</t>
    </rPh>
    <rPh sb="35" eb="37">
      <t>タンカ</t>
    </rPh>
    <rPh sb="42" eb="43">
      <t>エン</t>
    </rPh>
    <rPh sb="44" eb="46">
      <t>ゼイヌキ</t>
    </rPh>
    <rPh sb="48" eb="50">
      <t>バアイ</t>
    </rPh>
    <phoneticPr fontId="2"/>
  </si>
  <si>
    <t>電力量料金単価とFIP基準単価の差額単価により得られる金額の割引現在価値（違約金）</t>
    <rPh sb="0" eb="2">
      <t>デンリョク</t>
    </rPh>
    <rPh sb="2" eb="3">
      <t>リョウ</t>
    </rPh>
    <rPh sb="3" eb="5">
      <t>リョウキン</t>
    </rPh>
    <rPh sb="5" eb="7">
      <t>タンカ</t>
    </rPh>
    <rPh sb="11" eb="13">
      <t>キジュン</t>
    </rPh>
    <rPh sb="13" eb="15">
      <t>タンカ</t>
    </rPh>
    <rPh sb="16" eb="18">
      <t>サガク</t>
    </rPh>
    <rPh sb="18" eb="20">
      <t>タンカ</t>
    </rPh>
    <rPh sb="23" eb="24">
      <t>エ</t>
    </rPh>
    <rPh sb="27" eb="29">
      <t>キンガク</t>
    </rPh>
    <rPh sb="30" eb="32">
      <t>ワリビキ</t>
    </rPh>
    <rPh sb="32" eb="34">
      <t>ゲンザイ</t>
    </rPh>
    <rPh sb="34" eb="36">
      <t>カチ</t>
    </rPh>
    <rPh sb="37" eb="40">
      <t>イヤクキン</t>
    </rPh>
    <phoneticPr fontId="2"/>
  </si>
  <si>
    <t>上記に100分の110を乗じた額</t>
    <rPh sb="0" eb="2">
      <t>ジョウキ</t>
    </rPh>
    <rPh sb="6" eb="7">
      <t>ブン</t>
    </rPh>
    <rPh sb="12" eb="13">
      <t>ジョウ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</si>
</sst>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年目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indent="1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4" fillId="3" borderId="1" xfId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38" fontId="4" fillId="2" borderId="1" xfId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1" xfId="0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4" fillId="0" borderId="0" xfId="1" applyFont="1" applyFill="1" applyBorder="1">
      <alignment vertical="center"/>
    </xf>
    <xf numFmtId="38" fontId="4" fillId="0" borderId="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0" applyNumberFormat="1" applyFont="1" applyFill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15</xdr:row>
      <xdr:rowOff>13608</xdr:rowOff>
    </xdr:from>
    <xdr:to>
      <xdr:col>0</xdr:col>
      <xdr:colOff>721179</xdr:colOff>
      <xdr:row>24</xdr:row>
      <xdr:rowOff>81644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45AB93-6933-EDD0-7AD5-546DA756B8B9}"/>
            </a:ext>
          </a:extLst>
        </xdr:cNvPr>
        <xdr:cNvSpPr txBox="1"/>
      </xdr:nvSpPr>
      <xdr:spPr>
        <a:xfrm>
          <a:off x="272143" y="8286751"/>
          <a:ext cx="449036" cy="2272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 b="1"/>
            <a:t>契約解除年度</a:t>
          </a:r>
        </a:p>
      </xdr:txBody>
    </xdr:sp>
    <xdr:clientData/>
  </xdr:twoCellAnchor>
  <xdr:twoCellAnchor>
    <xdr:from>
      <xdr:col>1</xdr:col>
      <xdr:colOff>141674</xdr:colOff>
      <xdr:row>19</xdr:row>
      <xdr:rowOff>31215</xdr:rowOff>
    </xdr:from>
    <xdr:to>
      <xdr:col>5</xdr:col>
      <xdr:colOff>645939</xdr:colOff>
      <xdr:row>28</xdr:row>
      <xdr:rowOff>188099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5">
              <a:extLst>
                <a:ext uri="{FF2B5EF4-FFF2-40B4-BE49-F238E27FC236}">
                  <a16:creationId xmlns:a16="http://schemas.microsoft.com/office/drawing/2014/main" id="{F3118DB9-FC5E-2272-D00E-FF793552C7CA}"/>
                </a:ext>
              </a:extLst>
            </xdr:cNvPr>
            <xdr:cNvSpPr txBox="1"/>
          </xdr:nvSpPr>
          <xdr:spPr>
            <a:xfrm>
              <a:off x="2101103" y="4875358"/>
              <a:ext cx="4586407" cy="2361241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 b="0">
                  <a:latin typeface="Cambria Math" panose="02040503050406030204" pitchFamily="18" charset="0"/>
                </a:rPr>
                <a:t>年度毎の違約金計算式</a:t>
              </a:r>
              <a:endParaRPr kumimoji="1" lang="en-US" altLang="ja-JP" sz="1600" b="0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𝑃𝑉</m:t>
                    </m:r>
                    <m:r>
                      <a:rPr kumimoji="1" lang="en-US" altLang="ja-JP" sz="1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altLang="ja-JP" sz="160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altLang="ja-JP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altLang="ja-JP" sz="1600" i="1">
                        <a:latin typeface="Cambria Math" panose="02040503050406030204" pitchFamily="18" charset="0"/>
                      </a:rPr>
                      <m:t>𝐻𝑛</m:t>
                    </m:r>
                    <m:r>
                      <a:rPr kumimoji="1" lang="en-US" altLang="ja-JP" sz="18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</m:t>
                    </m:r>
                    <m:f>
                      <m:fPr>
                        <m:ctrlPr>
                          <a:rPr kumimoji="1" lang="en-US" altLang="ja-JP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110</m:t>
                        </m:r>
                      </m:num>
                      <m:den>
                        <m:r>
                          <a:rPr kumimoji="1" lang="en-US" altLang="ja-JP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100</m:t>
                        </m:r>
                      </m:den>
                    </m:f>
                    <m:r>
                      <a:rPr kumimoji="1" lang="en-US" altLang="ja-JP" sz="18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a:rPr lang="en-US" altLang="ja-JP" sz="1600" i="1">
                        <a:latin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kumimoji="1" lang="el-GR" altLang="ja-JP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</m:d>
                        <m:r>
                          <a:rPr kumimoji="1" lang="en-US" altLang="ja-JP" sz="1600" b="0" i="1" baseline="30000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kumimoji="1" lang="en-US" altLang="ja-JP" sz="3200"/>
            </a:p>
            <a:p>
              <a:pPr lvl="1"/>
              <a:r>
                <a:rPr kumimoji="1" lang="en-US" altLang="ja-JP" sz="1400"/>
                <a:t>PV  :n</a:t>
              </a:r>
              <a:r>
                <a:rPr kumimoji="1" lang="ja-JP" altLang="en-US" sz="1100"/>
                <a:t>年後の違約金</a:t>
              </a:r>
              <a:endParaRPr kumimoji="1" lang="en-US" altLang="ja-JP" sz="1100"/>
            </a:p>
            <a:p>
              <a:pPr lvl="1"/>
              <a:r>
                <a:rPr kumimoji="1" lang="en-US" altLang="ja-JP" sz="1400"/>
                <a:t>A</a:t>
              </a:r>
              <a:r>
                <a:rPr kumimoji="1" lang="ja-JP" altLang="en-US" sz="1400"/>
                <a:t>　 </a:t>
              </a:r>
              <a:r>
                <a:rPr kumimoji="1" lang="en-US" altLang="ja-JP" sz="1400"/>
                <a:t>:</a:t>
              </a:r>
              <a:r>
                <a:rPr kumimoji="1" lang="ja-JP" altLang="en-US" sz="1100"/>
                <a:t>電力量料金単価と</a:t>
              </a:r>
              <a:r>
                <a:rPr kumimoji="1" lang="en-US" altLang="ja-JP" sz="1100"/>
                <a:t>FIP</a:t>
              </a:r>
              <a:r>
                <a:rPr kumimoji="1" lang="ja-JP" altLang="en-US" sz="1100"/>
                <a:t>基準価格の</a:t>
              </a:r>
              <a:r>
                <a:rPr kumimoji="1" lang="ja-JP" altLang="en-US" sz="1100">
                  <a:latin typeface="+mn-ea"/>
                </a:rPr>
                <a:t>差額単価（税抜）</a:t>
              </a:r>
              <a:endParaRPr kumimoji="1" lang="en-US" altLang="ja-JP" sz="1100">
                <a:latin typeface="+mn-ea"/>
                <a:cs typeface="Calibri" panose="020F0502020204030204" pitchFamily="34" charset="0"/>
              </a:endParaRPr>
            </a:p>
            <a:p>
              <a:pPr lvl="1"/>
              <a:r>
                <a:rPr lang="en-US" altLang="ja-JP" sz="1400"/>
                <a:t>H</a:t>
              </a:r>
              <a:r>
                <a:rPr kumimoji="1" lang="en-US" altLang="ja-JP" sz="1400"/>
                <a:t>n  :n</a:t>
              </a:r>
              <a:r>
                <a:rPr kumimoji="1" lang="ja-JP" altLang="en-US" sz="1100"/>
                <a:t>年後の予定売却電力量</a:t>
              </a:r>
              <a:r>
                <a:rPr kumimoji="1" lang="en-US" altLang="ja-JP" sz="1100">
                  <a:latin typeface="+mn-ea"/>
                </a:rPr>
                <a:t>(kWh)</a:t>
              </a:r>
            </a:p>
            <a:p>
              <a:pPr lvl="1"/>
              <a:r>
                <a:rPr kumimoji="1" lang="en-US" altLang="ja-JP" sz="1400"/>
                <a:t>r </a:t>
              </a:r>
              <a:r>
                <a:rPr kumimoji="1" lang="ja-JP" altLang="en-US" sz="1400"/>
                <a:t>　 </a:t>
              </a:r>
              <a:r>
                <a:rPr kumimoji="1" lang="en-US" altLang="ja-JP" sz="1400"/>
                <a:t>:</a:t>
              </a:r>
              <a:r>
                <a:rPr kumimoji="1" lang="ja-JP" altLang="en-US" sz="1100"/>
                <a:t>割引率（年率</a:t>
              </a:r>
              <a:r>
                <a:rPr kumimoji="1" lang="en-US" altLang="ja-JP" sz="1100"/>
                <a:t>1.4%</a:t>
              </a:r>
              <a:r>
                <a:rPr kumimoji="1" lang="ja-JP" altLang="en-US" sz="1100"/>
                <a:t>）</a:t>
              </a:r>
              <a:endParaRPr kumimoji="1" lang="en-US" altLang="ja-JP" sz="1100"/>
            </a:p>
            <a:p>
              <a:pPr marL="796925" lvl="1" indent="-339725"/>
              <a:r>
                <a:rPr kumimoji="1" lang="en-US" altLang="ja-JP" sz="1400"/>
                <a:t>n    :</a:t>
              </a:r>
              <a:r>
                <a:rPr kumimoji="1" lang="ja-JP" altLang="en-US" sz="1100"/>
                <a:t>契約解除からの年数、債務不履行年度をゼロとする。</a:t>
              </a:r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5">
              <a:extLst>
                <a:ext uri="{FF2B5EF4-FFF2-40B4-BE49-F238E27FC236}">
                  <a16:creationId xmlns:a16="http://schemas.microsoft.com/office/drawing/2014/main" id="{F3118DB9-FC5E-2272-D00E-FF793552C7CA}"/>
                </a:ext>
              </a:extLst>
            </xdr:cNvPr>
            <xdr:cNvSpPr txBox="1"/>
          </xdr:nvSpPr>
          <xdr:spPr>
            <a:xfrm>
              <a:off x="2101103" y="4875358"/>
              <a:ext cx="4586407" cy="2361241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 b="0">
                  <a:latin typeface="Cambria Math" panose="02040503050406030204" pitchFamily="18" charset="0"/>
                </a:rPr>
                <a:t>年度毎の違約金計算式</a:t>
              </a:r>
              <a:endParaRPr kumimoji="1" lang="en-US" altLang="ja-JP" sz="1600" b="0">
                <a:latin typeface="Cambria Math" panose="02040503050406030204" pitchFamily="18" charset="0"/>
              </a:endParaRPr>
            </a:p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𝑃𝑉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=</a:t>
              </a:r>
              <a:r>
                <a:rPr lang="en-US" altLang="ja-JP" sz="1600" i="0">
                  <a:latin typeface="Cambria Math" panose="02040503050406030204" pitchFamily="18" charset="0"/>
                </a:rPr>
                <a:t>𝐴</a:t>
              </a:r>
              <a:r>
                <a:rPr lang="en-US" altLang="ja-JP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altLang="ja-JP" sz="1600" i="0">
                  <a:latin typeface="Cambria Math" panose="02040503050406030204" pitchFamily="18" charset="0"/>
                </a:rPr>
                <a:t>𝐻𝑛</a:t>
              </a:r>
              <a:r>
                <a:rPr kumimoji="1" lang="en-US" altLang="ja-JP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kumimoji="1" lang="en-US" altLang="ja-JP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110/100   </a:t>
              </a:r>
              <a:r>
                <a:rPr lang="en-US" altLang="ja-JP" sz="1600" i="0">
                  <a:latin typeface="Cambria Math" panose="02040503050406030204" pitchFamily="18" charset="0"/>
                </a:rPr>
                <a:t>×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1</a:t>
              </a:r>
              <a:r>
                <a:rPr kumimoji="1" lang="el-GR" altLang="ja-JP" sz="1600" b="0" i="0">
                  <a:latin typeface="Cambria Math" panose="02040503050406030204" pitchFamily="18" charset="0"/>
                </a:rPr>
                <a:t>/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(1+𝑟)</a:t>
              </a:r>
              <a:r>
                <a:rPr kumimoji="1" lang="en-US" altLang="ja-JP" sz="1600" b="0" i="0" baseline="30000">
                  <a:latin typeface="Cambria Math" panose="02040503050406030204" pitchFamily="18" charset="0"/>
                </a:rPr>
                <a:t>𝑛</a:t>
              </a:r>
              <a:endParaRPr kumimoji="1" lang="en-US" altLang="ja-JP" sz="3200"/>
            </a:p>
            <a:p>
              <a:pPr lvl="1"/>
              <a:r>
                <a:rPr kumimoji="1" lang="en-US" altLang="ja-JP" sz="1400"/>
                <a:t>PV  :n</a:t>
              </a:r>
              <a:r>
                <a:rPr kumimoji="1" lang="ja-JP" altLang="en-US" sz="1100"/>
                <a:t>年後の違約金</a:t>
              </a:r>
              <a:endParaRPr kumimoji="1" lang="en-US" altLang="ja-JP" sz="1100"/>
            </a:p>
            <a:p>
              <a:pPr lvl="1"/>
              <a:r>
                <a:rPr kumimoji="1" lang="en-US" altLang="ja-JP" sz="1400"/>
                <a:t>A</a:t>
              </a:r>
              <a:r>
                <a:rPr kumimoji="1" lang="ja-JP" altLang="en-US" sz="1400"/>
                <a:t>　 </a:t>
              </a:r>
              <a:r>
                <a:rPr kumimoji="1" lang="en-US" altLang="ja-JP" sz="1400"/>
                <a:t>:</a:t>
              </a:r>
              <a:r>
                <a:rPr kumimoji="1" lang="ja-JP" altLang="en-US" sz="1100"/>
                <a:t>電力量料金単価と</a:t>
              </a:r>
              <a:r>
                <a:rPr kumimoji="1" lang="en-US" altLang="ja-JP" sz="1100"/>
                <a:t>FIP</a:t>
              </a:r>
              <a:r>
                <a:rPr kumimoji="1" lang="ja-JP" altLang="en-US" sz="1100"/>
                <a:t>基準価格の</a:t>
              </a:r>
              <a:r>
                <a:rPr kumimoji="1" lang="ja-JP" altLang="en-US" sz="1100">
                  <a:latin typeface="+mn-ea"/>
                </a:rPr>
                <a:t>差額単価（税抜）</a:t>
              </a:r>
              <a:endParaRPr kumimoji="1" lang="en-US" altLang="ja-JP" sz="1100">
                <a:latin typeface="+mn-ea"/>
                <a:cs typeface="Calibri" panose="020F0502020204030204" pitchFamily="34" charset="0"/>
              </a:endParaRPr>
            </a:p>
            <a:p>
              <a:pPr lvl="1"/>
              <a:r>
                <a:rPr lang="en-US" altLang="ja-JP" sz="1400"/>
                <a:t>H</a:t>
              </a:r>
              <a:r>
                <a:rPr kumimoji="1" lang="en-US" altLang="ja-JP" sz="1400"/>
                <a:t>n  :n</a:t>
              </a:r>
              <a:r>
                <a:rPr kumimoji="1" lang="ja-JP" altLang="en-US" sz="1100"/>
                <a:t>年後の予定売却電力量</a:t>
              </a:r>
              <a:r>
                <a:rPr kumimoji="1" lang="en-US" altLang="ja-JP" sz="1100">
                  <a:latin typeface="+mn-ea"/>
                </a:rPr>
                <a:t>(kWh)</a:t>
              </a:r>
            </a:p>
            <a:p>
              <a:pPr lvl="1"/>
              <a:r>
                <a:rPr kumimoji="1" lang="en-US" altLang="ja-JP" sz="1400"/>
                <a:t>r </a:t>
              </a:r>
              <a:r>
                <a:rPr kumimoji="1" lang="ja-JP" altLang="en-US" sz="1400"/>
                <a:t>　 </a:t>
              </a:r>
              <a:r>
                <a:rPr kumimoji="1" lang="en-US" altLang="ja-JP" sz="1400"/>
                <a:t>:</a:t>
              </a:r>
              <a:r>
                <a:rPr kumimoji="1" lang="ja-JP" altLang="en-US" sz="1100"/>
                <a:t>割引率（年率</a:t>
              </a:r>
              <a:r>
                <a:rPr kumimoji="1" lang="en-US" altLang="ja-JP" sz="1100"/>
                <a:t>1.4%</a:t>
              </a:r>
              <a:r>
                <a:rPr kumimoji="1" lang="ja-JP" altLang="en-US" sz="1100"/>
                <a:t>）</a:t>
              </a:r>
              <a:endParaRPr kumimoji="1" lang="en-US" altLang="ja-JP" sz="1100"/>
            </a:p>
            <a:p>
              <a:pPr marL="796925" lvl="1" indent="-339725"/>
              <a:r>
                <a:rPr kumimoji="1" lang="en-US" altLang="ja-JP" sz="1400"/>
                <a:t>n    :</a:t>
              </a:r>
              <a:r>
                <a:rPr kumimoji="1" lang="ja-JP" altLang="en-US" sz="1100"/>
                <a:t>契約解除からの年数、債務不履行年度をゼロとする。</a:t>
              </a:r>
              <a:endParaRPr kumimoji="1" lang="ja-JP" altLang="en-US" sz="1600"/>
            </a:p>
          </xdr:txBody>
        </xdr:sp>
      </mc:Fallback>
    </mc:AlternateContent>
    <xdr:clientData/>
  </xdr:twoCellAnchor>
  <xdr:twoCellAnchor>
    <xdr:from>
      <xdr:col>2</xdr:col>
      <xdr:colOff>840442</xdr:colOff>
      <xdr:row>20</xdr:row>
      <xdr:rowOff>156882</xdr:rowOff>
    </xdr:from>
    <xdr:to>
      <xdr:col>3</xdr:col>
      <xdr:colOff>862853</xdr:colOff>
      <xdr:row>22</xdr:row>
      <xdr:rowOff>212912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9E520F18-BC78-42AC-7EED-7704566F7B3A}"/>
            </a:ext>
          </a:extLst>
        </xdr:cNvPr>
        <xdr:cNvSpPr/>
      </xdr:nvSpPr>
      <xdr:spPr>
        <a:xfrm>
          <a:off x="5109883" y="4515970"/>
          <a:ext cx="1400735" cy="526677"/>
        </a:xfrm>
        <a:prstGeom prst="bracketPair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B827-68BD-4F0A-8DE7-2F35119A589D}">
  <sheetPr>
    <pageSetUpPr fitToPage="1"/>
  </sheetPr>
  <dimension ref="A1:X35"/>
  <sheetViews>
    <sheetView tabSelected="1" view="pageBreakPreview" zoomScale="85" zoomScaleNormal="70" zoomScaleSheetLayoutView="85" workbookViewId="0"/>
  </sheetViews>
  <sheetFormatPr defaultRowHeight="19.5" x14ac:dyDescent="0.4"/>
  <cols>
    <col min="1" max="1" width="38" style="2" customWidth="1"/>
    <col min="2" max="16" width="18.125" style="2" customWidth="1"/>
    <col min="17" max="17" width="17.5" style="2" customWidth="1"/>
    <col min="18" max="20" width="9" style="2"/>
    <col min="21" max="21" width="2.875" style="2" customWidth="1"/>
    <col min="22" max="22" width="19.5" style="2" customWidth="1"/>
    <col min="23" max="23" width="44.75" style="2" customWidth="1"/>
    <col min="24" max="24" width="2.875" style="2" customWidth="1"/>
    <col min="25" max="16384" width="9" style="2"/>
  </cols>
  <sheetData>
    <row r="1" spans="1:23" x14ac:dyDescent="0.4">
      <c r="A1" s="1" t="s">
        <v>32</v>
      </c>
    </row>
    <row r="2" spans="1:23" ht="9" customHeight="1" x14ac:dyDescent="0.4"/>
    <row r="3" spans="1:23" ht="6.75" customHeight="1" x14ac:dyDescent="0.4"/>
    <row r="4" spans="1:23" x14ac:dyDescent="0.4">
      <c r="A4" s="3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5" t="s">
        <v>15</v>
      </c>
    </row>
    <row r="5" spans="1:23" x14ac:dyDescent="0.4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/>
    </row>
    <row r="6" spans="1:23" x14ac:dyDescent="0.4">
      <c r="A6" s="8" t="s">
        <v>34</v>
      </c>
      <c r="B6" s="9">
        <v>32230000</v>
      </c>
      <c r="C6" s="9">
        <v>39809000</v>
      </c>
      <c r="D6" s="9">
        <v>42000000</v>
      </c>
      <c r="E6" s="9">
        <v>42000000</v>
      </c>
      <c r="F6" s="9">
        <v>39962000</v>
      </c>
      <c r="G6" s="9">
        <v>42000000</v>
      </c>
      <c r="H6" s="9">
        <v>42000000</v>
      </c>
      <c r="I6" s="9">
        <v>22786000</v>
      </c>
      <c r="J6" s="9">
        <v>42000000</v>
      </c>
      <c r="K6" s="9">
        <v>42000000</v>
      </c>
      <c r="L6" s="9">
        <v>39886000</v>
      </c>
      <c r="M6" s="9">
        <v>42000000</v>
      </c>
      <c r="N6" s="9">
        <v>42000000</v>
      </c>
      <c r="O6" s="9">
        <v>39847000</v>
      </c>
      <c r="P6" s="9">
        <v>42000000</v>
      </c>
      <c r="Q6" s="10">
        <f>SUM(B6:P6)</f>
        <v>592520000</v>
      </c>
    </row>
    <row r="7" spans="1:23" ht="17.25" customHeight="1" x14ac:dyDescent="0.4"/>
    <row r="8" spans="1:23" ht="17.25" customHeight="1" x14ac:dyDescent="0.4">
      <c r="A8" s="1" t="s">
        <v>37</v>
      </c>
    </row>
    <row r="9" spans="1:23" ht="17.25" customHeight="1" x14ac:dyDescent="0.4">
      <c r="A9" s="2" t="s">
        <v>36</v>
      </c>
    </row>
    <row r="10" spans="1:23" x14ac:dyDescent="0.4">
      <c r="A10" s="32" t="s">
        <v>35</v>
      </c>
      <c r="B10" s="9">
        <f>1.03*B6</f>
        <v>33196900</v>
      </c>
      <c r="C10" s="9">
        <f t="shared" ref="C10:P10" si="0">1.03*C6</f>
        <v>41003270</v>
      </c>
      <c r="D10" s="9">
        <f t="shared" si="0"/>
        <v>43260000</v>
      </c>
      <c r="E10" s="9">
        <f t="shared" si="0"/>
        <v>43260000</v>
      </c>
      <c r="F10" s="9">
        <f t="shared" si="0"/>
        <v>41160860</v>
      </c>
      <c r="G10" s="9">
        <f t="shared" si="0"/>
        <v>43260000</v>
      </c>
      <c r="H10" s="9">
        <f t="shared" si="0"/>
        <v>43260000</v>
      </c>
      <c r="I10" s="9">
        <f t="shared" si="0"/>
        <v>23469580</v>
      </c>
      <c r="J10" s="9">
        <f t="shared" si="0"/>
        <v>43260000</v>
      </c>
      <c r="K10" s="9">
        <f t="shared" si="0"/>
        <v>43260000</v>
      </c>
      <c r="L10" s="9">
        <f t="shared" si="0"/>
        <v>41082580</v>
      </c>
      <c r="M10" s="9">
        <f t="shared" si="0"/>
        <v>43260000</v>
      </c>
      <c r="N10" s="9">
        <f t="shared" si="0"/>
        <v>43260000</v>
      </c>
      <c r="O10" s="9">
        <f t="shared" si="0"/>
        <v>41042410</v>
      </c>
      <c r="P10" s="9">
        <f t="shared" si="0"/>
        <v>43260000</v>
      </c>
      <c r="Q10" s="10">
        <f t="shared" ref="Q10:Q11" si="1">SUM(B10:P10)</f>
        <v>610295600</v>
      </c>
    </row>
    <row r="11" spans="1:23" x14ac:dyDescent="0.4">
      <c r="A11" s="32" t="s">
        <v>38</v>
      </c>
      <c r="B11" s="9">
        <f>B10*110/100</f>
        <v>36516590</v>
      </c>
      <c r="C11" s="9">
        <f t="shared" ref="C11:P11" si="2">C10*110/100</f>
        <v>45103597</v>
      </c>
      <c r="D11" s="9">
        <f t="shared" si="2"/>
        <v>47586000</v>
      </c>
      <c r="E11" s="9">
        <f t="shared" si="2"/>
        <v>47586000</v>
      </c>
      <c r="F11" s="9">
        <f t="shared" si="2"/>
        <v>45276946</v>
      </c>
      <c r="G11" s="9">
        <f t="shared" si="2"/>
        <v>47586000</v>
      </c>
      <c r="H11" s="9">
        <f t="shared" si="2"/>
        <v>47586000</v>
      </c>
      <c r="I11" s="9">
        <f t="shared" si="2"/>
        <v>25816538</v>
      </c>
      <c r="J11" s="9">
        <f t="shared" si="2"/>
        <v>47586000</v>
      </c>
      <c r="K11" s="9">
        <f t="shared" si="2"/>
        <v>47586000</v>
      </c>
      <c r="L11" s="9">
        <f t="shared" si="2"/>
        <v>45190838</v>
      </c>
      <c r="M11" s="9">
        <f t="shared" si="2"/>
        <v>47586000</v>
      </c>
      <c r="N11" s="9">
        <f t="shared" si="2"/>
        <v>47586000</v>
      </c>
      <c r="O11" s="9">
        <f t="shared" si="2"/>
        <v>45146651</v>
      </c>
      <c r="P11" s="9">
        <f t="shared" si="2"/>
        <v>47586000</v>
      </c>
      <c r="Q11" s="10">
        <f t="shared" si="1"/>
        <v>671325160</v>
      </c>
    </row>
    <row r="12" spans="1:23" ht="9" customHeight="1" x14ac:dyDescent="0.4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spans="1:23" x14ac:dyDescent="0.4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V13" s="15"/>
      <c r="W13" s="16"/>
    </row>
    <row r="14" spans="1:23" ht="18.75" customHeight="1" x14ac:dyDescent="0.4">
      <c r="A14" s="6"/>
      <c r="B14" s="17">
        <v>1</v>
      </c>
      <c r="C14" s="17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17">
        <v>9</v>
      </c>
      <c r="K14" s="17">
        <v>10</v>
      </c>
      <c r="L14" s="17">
        <v>11</v>
      </c>
      <c r="M14" s="17">
        <v>12</v>
      </c>
      <c r="N14" s="17">
        <v>13</v>
      </c>
      <c r="O14" s="17">
        <v>14</v>
      </c>
      <c r="P14" s="17">
        <v>15</v>
      </c>
      <c r="Q14" s="18" t="s">
        <v>31</v>
      </c>
      <c r="V14" s="33"/>
      <c r="W14" s="16"/>
    </row>
    <row r="15" spans="1:23" ht="18.75" customHeight="1" x14ac:dyDescent="0.4">
      <c r="A15" s="19" t="s">
        <v>16</v>
      </c>
      <c r="B15" s="20">
        <f>B11/(1+0.014)^0</f>
        <v>36516590</v>
      </c>
      <c r="C15" s="9">
        <f>C11/(1+0.014)^B14</f>
        <v>44480864.891518734</v>
      </c>
      <c r="D15" s="9">
        <f t="shared" ref="D15:P15" si="3">D11/(1+0.014)^C14</f>
        <v>46281059.253294118</v>
      </c>
      <c r="E15" s="9">
        <f t="shared" si="3"/>
        <v>45642070.269520819</v>
      </c>
      <c r="F15" s="9">
        <f t="shared" si="3"/>
        <v>42827754.58135134</v>
      </c>
      <c r="G15" s="9">
        <f t="shared" si="3"/>
        <v>44390437.493941635</v>
      </c>
      <c r="H15" s="9">
        <f t="shared" si="3"/>
        <v>43777551.769173205</v>
      </c>
      <c r="I15" s="9">
        <f t="shared" si="3"/>
        <v>23422449.859405953</v>
      </c>
      <c r="J15" s="9">
        <f t="shared" si="3"/>
        <v>42577049.287463866</v>
      </c>
      <c r="K15" s="9">
        <f t="shared" si="3"/>
        <v>41989200.480733596</v>
      </c>
      <c r="L15" s="9">
        <f t="shared" si="3"/>
        <v>39325191.377255097</v>
      </c>
      <c r="M15" s="9">
        <f t="shared" si="3"/>
        <v>40837739.575658329</v>
      </c>
      <c r="N15" s="9">
        <f t="shared" si="3"/>
        <v>40273904.906960867</v>
      </c>
      <c r="O15" s="9">
        <f t="shared" si="3"/>
        <v>37681842.040660977</v>
      </c>
      <c r="P15" s="9">
        <f t="shared" si="3"/>
        <v>39169482.187210284</v>
      </c>
      <c r="Q15" s="10">
        <f>SUM(B15:P15)</f>
        <v>609193187.97414875</v>
      </c>
      <c r="V15" s="33"/>
      <c r="W15" s="21"/>
    </row>
    <row r="16" spans="1:23" ht="18.75" customHeight="1" x14ac:dyDescent="0.4">
      <c r="A16" s="19" t="s">
        <v>17</v>
      </c>
      <c r="B16" s="22"/>
      <c r="C16" s="20">
        <f>C11/(1+0.014)^0</f>
        <v>45103597</v>
      </c>
      <c r="D16" s="9">
        <f>D11/(1+0.014)^B14</f>
        <v>46928994.082840234</v>
      </c>
      <c r="E16" s="9">
        <f t="shared" ref="E16:P16" si="4">E11/(1+0.014)^C14</f>
        <v>46281059.253294118</v>
      </c>
      <c r="F16" s="9">
        <f t="shared" si="4"/>
        <v>43427343.145490259</v>
      </c>
      <c r="G16" s="9">
        <f t="shared" si="4"/>
        <v>45011903.618856817</v>
      </c>
      <c r="H16" s="9">
        <f t="shared" si="4"/>
        <v>44390437.493941635</v>
      </c>
      <c r="I16" s="9">
        <f t="shared" si="4"/>
        <v>23750364.157437634</v>
      </c>
      <c r="J16" s="9">
        <f t="shared" si="4"/>
        <v>43173127.977488369</v>
      </c>
      <c r="K16" s="9">
        <f t="shared" si="4"/>
        <v>42577049.287463866</v>
      </c>
      <c r="L16" s="9">
        <f t="shared" si="4"/>
        <v>39875744.056536667</v>
      </c>
      <c r="M16" s="9">
        <f t="shared" si="4"/>
        <v>41409467.929717541</v>
      </c>
      <c r="N16" s="9">
        <f t="shared" si="4"/>
        <v>40837739.575658329</v>
      </c>
      <c r="O16" s="9">
        <f t="shared" si="4"/>
        <v>38209387.829230234</v>
      </c>
      <c r="P16" s="9">
        <f t="shared" si="4"/>
        <v>39717854.93783123</v>
      </c>
      <c r="Q16" s="10">
        <f t="shared" ref="Q16:Q29" si="5">SUM(B16:P16)</f>
        <v>580694070.34578693</v>
      </c>
    </row>
    <row r="17" spans="1:24" ht="18.75" customHeight="1" x14ac:dyDescent="0.4">
      <c r="A17" s="19" t="s">
        <v>18</v>
      </c>
      <c r="B17" s="22"/>
      <c r="C17" s="22"/>
      <c r="D17" s="20">
        <f>D11/(1+0.014)^0</f>
        <v>47586000</v>
      </c>
      <c r="E17" s="9">
        <f>E11/(1+0.014)^B14</f>
        <v>46928994.082840234</v>
      </c>
      <c r="F17" s="9">
        <f t="shared" ref="F17:P17" si="6">F11/(1+0.014)^C14</f>
        <v>44035325.94952713</v>
      </c>
      <c r="G17" s="9">
        <f t="shared" si="6"/>
        <v>45642070.269520819</v>
      </c>
      <c r="H17" s="9">
        <f t="shared" si="6"/>
        <v>45011903.618856817</v>
      </c>
      <c r="I17" s="9">
        <f t="shared" si="6"/>
        <v>24082869.255641762</v>
      </c>
      <c r="J17" s="9">
        <f t="shared" si="6"/>
        <v>43777551.769173205</v>
      </c>
      <c r="K17" s="9">
        <f t="shared" si="6"/>
        <v>43173127.977488369</v>
      </c>
      <c r="L17" s="9">
        <f t="shared" si="6"/>
        <v>40434004.473328188</v>
      </c>
      <c r="M17" s="9">
        <f t="shared" si="6"/>
        <v>41989200.480733596</v>
      </c>
      <c r="N17" s="9">
        <f t="shared" si="6"/>
        <v>41409467.929717541</v>
      </c>
      <c r="O17" s="9">
        <f t="shared" si="6"/>
        <v>38744319.258839466</v>
      </c>
      <c r="P17" s="9">
        <f t="shared" si="6"/>
        <v>40273904.906960867</v>
      </c>
      <c r="Q17" s="10">
        <f t="shared" si="5"/>
        <v>543088739.972628</v>
      </c>
      <c r="U17" s="16"/>
      <c r="V17" s="16"/>
      <c r="W17" s="16"/>
      <c r="X17" s="16"/>
    </row>
    <row r="18" spans="1:24" ht="18.75" customHeight="1" x14ac:dyDescent="0.4">
      <c r="A18" s="19" t="s">
        <v>19</v>
      </c>
      <c r="B18" s="22"/>
      <c r="C18" s="22"/>
      <c r="D18" s="23"/>
      <c r="E18" s="20">
        <f>E11/(1+0.014)^0</f>
        <v>47586000</v>
      </c>
      <c r="F18" s="9">
        <f>F11/(1+0.014)^B14</f>
        <v>44651820.512820512</v>
      </c>
      <c r="G18" s="9">
        <f t="shared" ref="G18:P18" si="7">G11/(1+0.014)^C14</f>
        <v>46281059.253294118</v>
      </c>
      <c r="H18" s="9">
        <f t="shared" si="7"/>
        <v>45642070.269520819</v>
      </c>
      <c r="I18" s="9">
        <f t="shared" si="7"/>
        <v>24420029.42522075</v>
      </c>
      <c r="J18" s="9">
        <f t="shared" si="7"/>
        <v>44390437.493941635</v>
      </c>
      <c r="K18" s="9">
        <f t="shared" si="7"/>
        <v>43777551.769173205</v>
      </c>
      <c r="L18" s="9">
        <f t="shared" si="7"/>
        <v>41000080.535954788</v>
      </c>
      <c r="M18" s="9">
        <f t="shared" si="7"/>
        <v>42577049.287463866</v>
      </c>
      <c r="N18" s="9">
        <f t="shared" si="7"/>
        <v>41989200.480733596</v>
      </c>
      <c r="O18" s="9">
        <f t="shared" si="7"/>
        <v>39286739.728463218</v>
      </c>
      <c r="P18" s="9">
        <f t="shared" si="7"/>
        <v>40837739.575658329</v>
      </c>
      <c r="Q18" s="10">
        <f t="shared" si="5"/>
        <v>502439778.33224475</v>
      </c>
      <c r="U18" s="16"/>
      <c r="V18" s="24"/>
      <c r="W18" s="21"/>
      <c r="X18" s="16"/>
    </row>
    <row r="19" spans="1:24" ht="18.75" customHeight="1" x14ac:dyDescent="0.4">
      <c r="A19" s="19" t="s">
        <v>20</v>
      </c>
      <c r="B19" s="22"/>
      <c r="C19" s="22"/>
      <c r="D19" s="23"/>
      <c r="E19" s="22"/>
      <c r="F19" s="20">
        <f>F11/(1+0.014)^0</f>
        <v>45276946</v>
      </c>
      <c r="G19" s="9">
        <f>G11/(1+0.014)^B14</f>
        <v>46928994.082840234</v>
      </c>
      <c r="H19" s="9">
        <f t="shared" ref="H19:P19" si="8">H11/(1+0.014)^C14</f>
        <v>46281059.253294118</v>
      </c>
      <c r="I19" s="9">
        <f t="shared" si="8"/>
        <v>24761909.837173842</v>
      </c>
      <c r="J19" s="9">
        <f t="shared" si="8"/>
        <v>45011903.618856817</v>
      </c>
      <c r="K19" s="9">
        <f t="shared" si="8"/>
        <v>44390437.493941635</v>
      </c>
      <c r="L19" s="9">
        <f t="shared" si="8"/>
        <v>41574081.663458154</v>
      </c>
      <c r="M19" s="9">
        <f t="shared" si="8"/>
        <v>43173127.977488369</v>
      </c>
      <c r="N19" s="9">
        <f t="shared" si="8"/>
        <v>42577049.287463866</v>
      </c>
      <c r="O19" s="9">
        <f t="shared" si="8"/>
        <v>39836754.0846617</v>
      </c>
      <c r="P19" s="9">
        <f t="shared" si="8"/>
        <v>41409467.929717541</v>
      </c>
      <c r="Q19" s="10">
        <f t="shared" si="5"/>
        <v>461221731.22889632</v>
      </c>
      <c r="U19" s="16"/>
      <c r="V19" s="24"/>
      <c r="W19" s="21"/>
      <c r="X19" s="16"/>
    </row>
    <row r="20" spans="1:24" ht="18.75" customHeight="1" x14ac:dyDescent="0.4">
      <c r="A20" s="19" t="s">
        <v>21</v>
      </c>
      <c r="B20" s="22"/>
      <c r="C20" s="22"/>
      <c r="D20" s="23"/>
      <c r="E20" s="22"/>
      <c r="F20" s="22"/>
      <c r="G20" s="20">
        <f>G11/(1+0.014)^0</f>
        <v>47586000</v>
      </c>
      <c r="H20" s="9">
        <f>H11/(1+0.014)^B14</f>
        <v>46928994.082840234</v>
      </c>
      <c r="I20" s="9">
        <f t="shared" ref="I20:P20" si="9">I11/(1+0.014)^C14</f>
        <v>25108576.574894279</v>
      </c>
      <c r="J20" s="9">
        <f t="shared" si="9"/>
        <v>45642070.269520819</v>
      </c>
      <c r="K20" s="9">
        <f t="shared" si="9"/>
        <v>45011903.618856817</v>
      </c>
      <c r="L20" s="9">
        <f t="shared" si="9"/>
        <v>42156118.806746572</v>
      </c>
      <c r="M20" s="9">
        <f t="shared" si="9"/>
        <v>43777551.769173205</v>
      </c>
      <c r="N20" s="9">
        <f t="shared" si="9"/>
        <v>43173127.977488369</v>
      </c>
      <c r="O20" s="9">
        <f t="shared" si="9"/>
        <v>40394468.64184697</v>
      </c>
      <c r="P20" s="9">
        <f t="shared" si="9"/>
        <v>41989200.480733596</v>
      </c>
      <c r="Q20" s="25">
        <f t="shared" si="5"/>
        <v>421768012.22210085</v>
      </c>
      <c r="U20" s="16"/>
      <c r="V20" s="16"/>
      <c r="W20" s="16"/>
      <c r="X20" s="16"/>
    </row>
    <row r="21" spans="1:24" ht="18.75" customHeight="1" x14ac:dyDescent="0.4">
      <c r="A21" s="19" t="s">
        <v>22</v>
      </c>
      <c r="B21" s="22"/>
      <c r="C21" s="22"/>
      <c r="D21" s="23"/>
      <c r="E21" s="22"/>
      <c r="F21" s="22"/>
      <c r="G21" s="22"/>
      <c r="H21" s="20">
        <f>H11/(1+0.014)^0</f>
        <v>47586000</v>
      </c>
      <c r="I21" s="9">
        <f>I11/(1+0.014)^B14</f>
        <v>25460096.646942802</v>
      </c>
      <c r="J21" s="9">
        <f t="shared" ref="J21:P21" si="10">J11/(1+0.014)^C14</f>
        <v>46281059.253294118</v>
      </c>
      <c r="K21" s="9">
        <f t="shared" si="10"/>
        <v>45642070.269520819</v>
      </c>
      <c r="L21" s="9">
        <f t="shared" si="10"/>
        <v>42746304.470041029</v>
      </c>
      <c r="M21" s="9">
        <f t="shared" si="10"/>
        <v>44390437.493941635</v>
      </c>
      <c r="N21" s="9">
        <f t="shared" si="10"/>
        <v>43777551.769173205</v>
      </c>
      <c r="O21" s="9">
        <f t="shared" si="10"/>
        <v>40959991.20283284</v>
      </c>
      <c r="P21" s="9">
        <f t="shared" si="10"/>
        <v>42577049.287463866</v>
      </c>
      <c r="Q21" s="10">
        <f t="shared" si="5"/>
        <v>379420560.39321023</v>
      </c>
    </row>
    <row r="22" spans="1:24" ht="18.75" customHeight="1" x14ac:dyDescent="0.4">
      <c r="A22" s="19" t="s">
        <v>23</v>
      </c>
      <c r="B22" s="22"/>
      <c r="C22" s="22"/>
      <c r="D22" s="23"/>
      <c r="E22" s="22"/>
      <c r="F22" s="22"/>
      <c r="G22" s="22"/>
      <c r="H22" s="22"/>
      <c r="I22" s="20">
        <f>I11/(1+0.014)^0</f>
        <v>25816538</v>
      </c>
      <c r="J22" s="9">
        <f>J11/(1+0.014)^B14</f>
        <v>46928994.082840234</v>
      </c>
      <c r="K22" s="9">
        <f t="shared" ref="K22:P22" si="11">K11/(1+0.014)^C14</f>
        <v>46281059.253294118</v>
      </c>
      <c r="L22" s="9">
        <f t="shared" si="11"/>
        <v>43344752.732621603</v>
      </c>
      <c r="M22" s="9">
        <f t="shared" si="11"/>
        <v>45011903.618856817</v>
      </c>
      <c r="N22" s="9">
        <f t="shared" si="11"/>
        <v>44390437.493941635</v>
      </c>
      <c r="O22" s="9">
        <f t="shared" si="11"/>
        <v>41533431.079672493</v>
      </c>
      <c r="P22" s="9">
        <f t="shared" si="11"/>
        <v>43173127.977488369</v>
      </c>
      <c r="Q22" s="10">
        <f t="shared" si="5"/>
        <v>336480244.23871529</v>
      </c>
    </row>
    <row r="23" spans="1:24" ht="18.75" customHeight="1" x14ac:dyDescent="0.4">
      <c r="A23" s="19" t="s">
        <v>24</v>
      </c>
      <c r="B23" s="22"/>
      <c r="C23" s="22"/>
      <c r="D23" s="23"/>
      <c r="E23" s="22"/>
      <c r="F23" s="22"/>
      <c r="G23" s="22"/>
      <c r="H23" s="22"/>
      <c r="I23" s="22"/>
      <c r="J23" s="20">
        <f>J11/(1+0.014)^0</f>
        <v>47586000</v>
      </c>
      <c r="K23" s="9">
        <f>K11/(1+0.014)^B14</f>
        <v>46928994.082840234</v>
      </c>
      <c r="L23" s="9">
        <f t="shared" ref="L23:P23" si="12">L11/(1+0.014)^C14</f>
        <v>43951579.270878308</v>
      </c>
      <c r="M23" s="9">
        <f t="shared" si="12"/>
        <v>45642070.269520819</v>
      </c>
      <c r="N23" s="9">
        <f t="shared" si="12"/>
        <v>45011903.618856817</v>
      </c>
      <c r="O23" s="9">
        <f t="shared" si="12"/>
        <v>42114899.114787914</v>
      </c>
      <c r="P23" s="9">
        <f t="shared" si="12"/>
        <v>43777551.769173205</v>
      </c>
      <c r="Q23" s="10">
        <f t="shared" si="5"/>
        <v>315012998.12605733</v>
      </c>
    </row>
    <row r="24" spans="1:24" ht="18.75" customHeight="1" x14ac:dyDescent="0.4">
      <c r="A24" s="19" t="s">
        <v>25</v>
      </c>
      <c r="B24" s="22"/>
      <c r="C24" s="22"/>
      <c r="D24" s="23"/>
      <c r="E24" s="22"/>
      <c r="F24" s="22"/>
      <c r="G24" s="22"/>
      <c r="H24" s="22"/>
      <c r="I24" s="22"/>
      <c r="J24" s="22"/>
      <c r="K24" s="20">
        <f>K11/(1+0.014)^0</f>
        <v>47586000</v>
      </c>
      <c r="L24" s="9">
        <f>L11/(1+0.014)^B14</f>
        <v>44566901.380670615</v>
      </c>
      <c r="M24" s="9">
        <f t="shared" ref="M24:P24" si="13">M11/(1+0.014)^C14</f>
        <v>46281059.253294118</v>
      </c>
      <c r="N24" s="9">
        <f t="shared" si="13"/>
        <v>45642070.269520819</v>
      </c>
      <c r="O24" s="9">
        <f t="shared" si="13"/>
        <v>42704507.702394947</v>
      </c>
      <c r="P24" s="9">
        <f t="shared" si="13"/>
        <v>44390437.493941635</v>
      </c>
      <c r="Q24" s="10">
        <f t="shared" si="5"/>
        <v>271170976.09982216</v>
      </c>
    </row>
    <row r="25" spans="1:24" ht="18.75" customHeight="1" x14ac:dyDescent="0.4">
      <c r="A25" s="19" t="s">
        <v>26</v>
      </c>
      <c r="B25" s="22"/>
      <c r="C25" s="22"/>
      <c r="D25" s="23"/>
      <c r="E25" s="22"/>
      <c r="F25" s="22"/>
      <c r="G25" s="22"/>
      <c r="H25" s="22"/>
      <c r="I25" s="22"/>
      <c r="J25" s="22"/>
      <c r="K25" s="22"/>
      <c r="L25" s="20">
        <f>L11/(1+0.014)^0</f>
        <v>45190838</v>
      </c>
      <c r="M25" s="9">
        <f>M11/(1+0.014)^B14</f>
        <v>46928994.082840234</v>
      </c>
      <c r="N25" s="9">
        <f t="shared" ref="N25:P25" si="14">N11/(1+0.014)^C14</f>
        <v>46281059.253294118</v>
      </c>
      <c r="O25" s="9">
        <f t="shared" si="14"/>
        <v>43302370.810228482</v>
      </c>
      <c r="P25" s="9">
        <f t="shared" si="14"/>
        <v>45011903.618856817</v>
      </c>
      <c r="Q25" s="10">
        <f t="shared" si="5"/>
        <v>226715165.76521966</v>
      </c>
    </row>
    <row r="26" spans="1:24" ht="18.75" customHeight="1" x14ac:dyDescent="0.4">
      <c r="A26" s="19" t="s">
        <v>27</v>
      </c>
      <c r="B26" s="22"/>
      <c r="C26" s="22"/>
      <c r="D26" s="23"/>
      <c r="E26" s="22"/>
      <c r="F26" s="22"/>
      <c r="G26" s="22"/>
      <c r="H26" s="22"/>
      <c r="I26" s="22"/>
      <c r="J26" s="22"/>
      <c r="K26" s="22"/>
      <c r="L26" s="22"/>
      <c r="M26" s="20">
        <f>M11/(1+0.014)^0</f>
        <v>47586000</v>
      </c>
      <c r="N26" s="9">
        <f>N11/(1+0.014)^B14</f>
        <v>46928994.082840234</v>
      </c>
      <c r="O26" s="9">
        <f t="shared" ref="O26:P26" si="15">O11/(1+0.014)^C14</f>
        <v>43908604.001571678</v>
      </c>
      <c r="P26" s="9">
        <f t="shared" si="15"/>
        <v>45642070.269520819</v>
      </c>
      <c r="Q26" s="10">
        <f t="shared" si="5"/>
        <v>184065668.35393274</v>
      </c>
    </row>
    <row r="27" spans="1:24" ht="18.75" customHeight="1" x14ac:dyDescent="0.4">
      <c r="A27" s="19" t="s">
        <v>28</v>
      </c>
      <c r="B27" s="22"/>
      <c r="C27" s="22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0">
        <f>N11/(1+0.014)^0</f>
        <v>47586000</v>
      </c>
      <c r="O27" s="9">
        <f>O11/(1+0.014)^B14</f>
        <v>44523324.457593687</v>
      </c>
      <c r="P27" s="9">
        <f>P11/(1+0.014)^C14</f>
        <v>46281059.253294118</v>
      </c>
      <c r="Q27" s="10">
        <f t="shared" si="5"/>
        <v>138390383.71088779</v>
      </c>
    </row>
    <row r="28" spans="1:24" ht="18.75" customHeight="1" x14ac:dyDescent="0.4">
      <c r="A28" s="19" t="s">
        <v>29</v>
      </c>
      <c r="B28" s="22"/>
      <c r="C28" s="22"/>
      <c r="D28" s="23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0">
        <f>O11/(1+0.014)^0</f>
        <v>45146651</v>
      </c>
      <c r="P28" s="9">
        <f>P11/(1+0.014)^B14</f>
        <v>46928994.082840234</v>
      </c>
      <c r="Q28" s="10">
        <f t="shared" si="5"/>
        <v>92075645.082840234</v>
      </c>
    </row>
    <row r="29" spans="1:24" ht="18.75" customHeight="1" x14ac:dyDescent="0.4">
      <c r="A29" s="19" t="s">
        <v>30</v>
      </c>
      <c r="B29" s="22"/>
      <c r="C29" s="22"/>
      <c r="D29" s="23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0">
        <f>P11/(1+0.014)^0</f>
        <v>47586000</v>
      </c>
      <c r="Q29" s="10">
        <f t="shared" si="5"/>
        <v>47586000</v>
      </c>
    </row>
    <row r="30" spans="1:24" ht="18.75" customHeight="1" x14ac:dyDescent="0.4">
      <c r="A30" s="26" t="s">
        <v>33</v>
      </c>
      <c r="B30" s="16"/>
      <c r="C30" s="16"/>
      <c r="D30" s="27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7"/>
      <c r="Q30" s="28"/>
    </row>
    <row r="31" spans="1:24" x14ac:dyDescent="0.4">
      <c r="A31" s="29"/>
      <c r="B31" s="30"/>
      <c r="C31" s="30"/>
      <c r="D31" s="27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27"/>
      <c r="Q31" s="31"/>
    </row>
    <row r="33" spans="1:1" x14ac:dyDescent="0.4">
      <c r="A33" s="11"/>
    </row>
    <row r="34" spans="1:1" x14ac:dyDescent="0.4">
      <c r="A34" s="11"/>
    </row>
    <row r="35" spans="1:1" x14ac:dyDescent="0.4">
      <c r="A35" s="30"/>
    </row>
  </sheetData>
  <mergeCells count="1">
    <mergeCell ref="V14:V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</vt:lpstr>
      <vt:lpstr>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2025-03-18T07:58:39Z</dcterms:created>
  <dcterms:modified xsi:type="dcterms:W3CDTF">2025-03-18T07:58:46Z</dcterms:modified>
</cp:coreProperties>
</file>