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933F731F-BABE-47E9-BF56-F6421DE6FD77}"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P23" i="12"/>
  <c r="AA23" i="12"/>
  <c r="V23" i="12"/>
  <c r="Q23" i="12"/>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s="1"/>
</calcChain>
</file>

<file path=xl/sharedStrings.xml><?xml version="1.0" encoding="utf-8"?>
<sst xmlns="http://schemas.openxmlformats.org/spreadsheetml/2006/main" count="1085" uniqueCount="564">
  <si>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</si>
  <si>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</si>
  <si>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</si>
  <si>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</si>
  <si>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</si>
  <si>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</si>
  <si>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</si>
  <si>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</si>
  <si>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</si>
  <si>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</si>
  <si>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</si>
  <si>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</si>
  <si>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</si>
  <si>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</si>
  <si>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</si>
  <si>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</si>
  <si>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</si>
  <si>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</si>
  <si>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</si>
  <si>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</si>
  <si>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</si>
  <si>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</si>
  <si>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</si>
  <si>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</si>
  <si>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</si>
  <si>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</si>
  <si>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</si>
  <si>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</si>
  <si>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</si>
  <si>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</si>
  <si>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</si>
  <si>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</si>
  <si>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</si>
  <si>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</si>
  <si>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</si>
  <si>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</si>
  <si>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</si>
  <si>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</si>
  <si>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</si>
  <si>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</si>
  <si>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</si>
  <si>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</si>
  <si>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</si>
  <si>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</si>
  <si>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</si>
  <si>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</si>
  <si>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</si>
  <si>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</si>
  <si>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</si>
  <si>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</si>
  <si>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</si>
  <si>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</si>
  <si>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</si>
  <si>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</si>
  <si>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</si>
  <si>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</si>
  <si>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</si>
  <si>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</si>
  <si>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</si>
  <si>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</si>
  <si>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</si>
  <si>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</si>
  <si>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</si>
  <si>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</si>
  <si>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</si>
  <si>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</si>
  <si>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</si>
  <si>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</si>
  <si>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</si>
  <si>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</si>
  <si>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</si>
  <si>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</si>
  <si>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</si>
  <si>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</si>
  <si>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</si>
  <si>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</si>
  <si>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</si>
  <si>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</si>
  <si>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</si>
  <si>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</si>
  <si>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</si>
  <si>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</si>
  <si>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</si>
  <si>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</si>
  <si>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</si>
  <si>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</si>
  <si>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</si>
  <si>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</si>
  <si>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</si>
  <si>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</si>
  <si>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</si>
  <si>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</si>
  <si>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</si>
  <si>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</si>
  <si>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</si>
  <si>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</si>
  <si>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</si>
  <si>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</si>
  <si>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</si>
  <si>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</si>
  <si>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</si>
  <si>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</si>
  <si>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</si>
  <si>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</si>
  <si>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</si>
  <si>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</si>
  <si>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</si>
  <si>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</si>
  <si>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</si>
  <si>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</si>
  <si>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</si>
  <si>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</si>
  <si>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</si>
  <si>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</si>
  <si>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</si>
  <si>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</si>
  <si>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</si>
  <si>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</si>
  <si>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</si>
  <si>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</si>
  <si>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</si>
  <si>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</si>
  <si>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</si>
  <si>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</si>
  <si>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</si>
  <si>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</si>
  <si>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</si>
  <si>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</si>
  <si>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</si>
  <si>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</si>
  <si>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</si>
  <si>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</si>
  <si>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</si>
  <si>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</si>
  <si>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</si>
  <si>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</si>
  <si>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</si>
  <si>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</si>
  <si>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</si>
  <si>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</si>
  <si>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</si>
  <si>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</si>
  <si>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</si>
  <si>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</si>
  <si>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</si>
  <si>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</si>
  <si>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</si>
  <si>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</si>
  <si>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</si>
  <si>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</si>
  <si>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</si>
  <si>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</si>
  <si>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</si>
  <si>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</si>
  <si>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</si>
  <si>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</si>
  <si>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</si>
  <si>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</si>
  <si>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</si>
  <si>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</si>
  <si>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</si>
  <si>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</si>
  <si>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</si>
  <si>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</si>
  <si>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</si>
  <si>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</si>
  <si>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</si>
  <si>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</si>
  <si>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</si>
  <si>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</si>
  <si>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</si>
  <si>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</si>
  <si>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</si>
  <si>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</si>
  <si>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</si>
  <si>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</si>
  <si>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</si>
  <si>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</si>
  <si>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</si>
  <si>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</si>
  <si>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</si>
  <si>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</si>
  <si>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</si>
  <si>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</si>
  <si>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</si>
  <si>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</si>
  <si>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</si>
  <si>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</si>
  <si>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</si>
  <si>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</si>
  <si>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</si>
  <si>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</si>
  <si>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</si>
  <si>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</si>
  <si>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</si>
  <si>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</si>
  <si>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</si>
  <si>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</si>
  <si>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</si>
  <si>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</si>
  <si>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</si>
  <si>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</si>
  <si>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</si>
  <si>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群馬県榛東村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</si>
  <si>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</si>
  <si>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</si>
  <si>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</si>
  <si>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</si>
  <si>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</si>
  <si>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</si>
  <si>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</si>
  <si>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</si>
  <si>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</si>
  <si>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</si>
  <si>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</si>
  <si>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</si>
  <si>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</si>
  <si>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</si>
  <si>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</si>
  <si>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</si>
  <si>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</si>
  <si>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</si>
  <si>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</si>
  <si>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</si>
  <si>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</si>
  <si>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</si>
  <si>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</si>
  <si>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</si>
  <si>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</si>
  <si>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</si>
  <si>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</si>
  <si>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</si>
  <si>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</si>
  <si>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</si>
  <si>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</si>
  <si>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</si>
  <si>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</si>
  <si>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</si>
  <si>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</si>
  <si>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</si>
  <si>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</si>
  <si>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</si>
  <si>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</si>
  <si>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</si>
  <si>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</si>
  <si>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</si>
  <si>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</si>
  <si>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</si>
  <si>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</si>
  <si>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</si>
  <si>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</si>
  <si>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</si>
  <si>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</si>
  <si>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</si>
  <si>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</si>
  <si>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</si>
  <si>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</si>
  <si>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</si>
  <si>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</si>
  <si>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</si>
  <si>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</si>
  <si>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</si>
  <si>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</si>
  <si>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</si>
  <si>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</si>
  <si>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</si>
  <si>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</si>
  <si>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</si>
  <si>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</si>
  <si>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</si>
  <si>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</si>
  <si>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</si>
  <si>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</si>
  <si>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</si>
  <si>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</si>
  <si>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</si>
  <si>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</si>
  <si>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</si>
  <si>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</si>
  <si>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</si>
  <si>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</si>
  <si>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</si>
  <si>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</si>
  <si>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</si>
  <si>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</si>
  <si>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</si>
  <si>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</si>
  <si>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</si>
  <si>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</si>
  <si>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</si>
  <si>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</si>
  <si>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</si>
  <si>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</si>
  <si>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</si>
  <si>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</si>
  <si>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</si>
  <si>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</si>
  <si>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</si>
  <si>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</si>
  <si>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</si>
  <si>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</si>
  <si>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</si>
  <si>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</si>
  <si>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</si>
  <si>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</si>
  <si>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</si>
  <si>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</si>
  <si>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</si>
  <si>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</si>
  <si>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</si>
  <si>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</si>
  <si>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</si>
  <si>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</si>
  <si>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</si>
  <si>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</si>
  <si>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</si>
  <si>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</si>
  <si>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</si>
  <si>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</si>
  <si>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</si>
  <si>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</si>
  <si>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</si>
  <si>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</si>
  <si>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</si>
  <si>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</si>
  <si>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</si>
  <si>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</si>
  <si>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</si>
  <si>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</si>
  <si>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</si>
  <si>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</si>
  <si>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</si>
  <si>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</si>
  <si>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</si>
  <si>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</si>
  <si>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</si>
  <si>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</si>
  <si>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</si>
  <si>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</si>
  <si>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</si>
  <si>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</si>
  <si>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</si>
  <si>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</si>
  <si>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</si>
  <si>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</si>
  <si>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</si>
  <si>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</si>
  <si>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</si>
  <si>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</si>
  <si>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</si>
  <si>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</si>
  <si>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</si>
  <si>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</si>
  <si>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</si>
  <si>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群馬県榛東村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</si>
  <si>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</si>
  <si>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</si>
  <si>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</si>
  <si>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</si>
  <si>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</si>
  <si>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</si>
  <si>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</si>
  <si>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</si>
  <si>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</si>
  <si>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</si>
  <si>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</si>
  <si>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</si>
  <si>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</si>
  <si>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</si>
  <si>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</si>
  <si>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</si>
  <si>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</si>
  <si>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</si>
  <si>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</si>
  <si>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</si>
  <si>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</si>
  <si>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</si>
  <si>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</si>
  <si>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</si>
  <si>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</si>
  <si>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</si>
  <si>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</si>
  <si>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</si>
  <si>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</si>
  <si>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</si>
  <si>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</si>
  <si>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</si>
  <si>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</si>
  <si>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</si>
  <si>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</si>
  <si>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</si>
  <si>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</si>
  <si>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</si>
  <si>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</si>
  <si>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</si>
  <si>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</si>
  <si>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</si>
  <si>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</si>
  <si>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</si>
  <si>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</si>
  <si>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</si>
  <si>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</si>
  <si>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</si>
  <si>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</si>
  <si>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</si>
  <si>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</si>
  <si>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</si>
  <si>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</si>
  <si>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</si>
  <si>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</si>
  <si>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</si>
  <si>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</si>
  <si>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</si>
  <si>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</si>
  <si>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</si>
  <si>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</si>
  <si>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</si>
  <si>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</si>
  <si>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</si>
  <si>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</si>
  <si>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</si>
  <si>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</si>
  <si>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</si>
  <si>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</si>
  <si>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</si>
  <si>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</si>
  <si>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</si>
  <si>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</si>
  <si>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</si>
  <si>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</si>
  <si>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</si>
  <si>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</si>
  <si>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</si>
  <si>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</si>
  <si>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</si>
  <si>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</si>
  <si>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</si>
  <si>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</si>
  <si>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</si>
  <si>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</si>
  <si>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</si>
  <si>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</si>
  <si>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</si>
  <si>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</si>
  <si>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</si>
  <si>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</si>
  <si>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</si>
  <si>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</si>
  <si>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</si>
  <si>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</si>
  <si>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</si>
  <si>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</si>
  <si>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</si>
  <si>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</si>
  <si>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</si>
  <si>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</si>
  <si>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</si>
  <si>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</si>
  <si>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</si>
  <si>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</si>
  <si>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</si>
  <si>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</si>
  <si>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</si>
  <si>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</si>
  <si>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</si>
  <si>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</si>
  <si>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</si>
  <si>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</si>
  <si>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</si>
  <si>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</si>
  <si>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</si>
  <si>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</si>
  <si>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</si>
  <si>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</si>
  <si>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</si>
  <si>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</si>
  <si>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</si>
  <si>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</si>
  <si>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</si>
  <si>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</si>
  <si>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</si>
  <si>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</si>
  <si>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</si>
  <si>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</si>
  <si>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</si>
  <si>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</si>
  <si>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</si>
  <si>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</si>
  <si>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</si>
  <si>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</si>
  <si>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</si>
  <si>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</si>
  <si>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</si>
  <si>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</si>
  <si>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</si>
  <si>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</si>
  <si>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</si>
  <si>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</si>
  <si>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</si>
  <si>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</si>
  <si>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</si>
  <si>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</si>
  <si>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</si>
  <si>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</si>
  <si>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</si>
  <si>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</si>
  <si>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</si>
  <si>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</si>
  <si>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</si>
  <si>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</si>
  <si>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</si>
  <si>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</si>
  <si>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</si>
  <si>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</si>
  <si>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</si>
  <si>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</si>
  <si>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</si>
  <si>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</si>
  <si>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</si>
  <si>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</si>
  <si>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</si>
  <si>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</si>
  <si>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</si>
  <si>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</si>
  <si>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</si>
  <si>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</si>
  <si>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</si>
  <si>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</si>
  <si>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</si>
  <si>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</si>
  <si>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</si>
  <si>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</si>
  <si>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1.31</t>
  </si>
  <si>
    <t>▲ 7.55</t>
  </si>
  <si>
    <t>上水道事業会計</t>
  </si>
  <si>
    <t>下水道事業会計</t>
  </si>
  <si>
    <t>一般会計</t>
  </si>
  <si>
    <t>介護保険特別会計</t>
  </si>
  <si>
    <t>太陽光発電事業特別会計</t>
  </si>
  <si>
    <t>国民健康保険特別会計</t>
  </si>
  <si>
    <t>学校給食事業特別会計</t>
  </si>
  <si>
    <t>後期高齢者医療特別会計</t>
  </si>
  <si>
    <t>その他会計（赤字）</t>
  </si>
  <si>
    <t>▲ 0.03</t>
  </si>
  <si>
    <t>その他会計（黒字）</t>
  </si>
  <si>
    <t>R01</t>
    <phoneticPr fontId="5"/>
  </si>
  <si>
    <t>R02</t>
    <phoneticPr fontId="5"/>
  </si>
  <si>
    <t>R03</t>
    <phoneticPr fontId="5"/>
  </si>
  <si>
    <t>R04</t>
    <phoneticPr fontId="5"/>
  </si>
  <si>
    <t>R05</t>
    <phoneticPr fontId="5"/>
  </si>
  <si>
    <t>-</t>
    <phoneticPr fontId="2"/>
  </si>
  <si>
    <t>群馬県市町村総合事務組合</t>
  </si>
  <si>
    <t>群馬県市町村会館管理組合</t>
  </si>
  <si>
    <t>渋川地区広域市町村圏振興整備組合</t>
  </si>
  <si>
    <t>群馬県後期高齢者医療広域連合（一般会計）</t>
  </si>
  <si>
    <t>群馬県後期高齢者医療広域連合（事業会計）</t>
  </si>
  <si>
    <t>　　　　－</t>
  </si>
  <si>
    <t>榛東村土地開発公社</t>
  </si>
  <si>
    <t>教育施設整備基金</t>
    <phoneticPr fontId="5"/>
  </si>
  <si>
    <t>農業用水維持管理基金</t>
    <phoneticPr fontId="10"/>
  </si>
  <si>
    <t>社会福祉施設整備基金</t>
    <phoneticPr fontId="10"/>
  </si>
  <si>
    <t>再編関連移転等交付金基金</t>
    <phoneticPr fontId="10"/>
  </si>
  <si>
    <t>農業災害基金</t>
    <rPh sb="0" eb="2">
      <t>ノウギョウ</t>
    </rPh>
    <rPh sb="2" eb="4">
      <t>サイガイ</t>
    </rPh>
    <rPh sb="4" eb="6">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</si>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</sst>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72F8-413F-B583-BC6BE36D66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31615</c:v>
                </c:pt>
                <c:pt idx="1">
                  <c:v>46675</c:v>
                </c:pt>
                <c:pt idx="2">
                  <c:v>64291</c:v>
                </c:pt>
                <c:pt idx="3">
                  <c:v>46677</c:v>
                </c:pt>
                <c:pt idx="4">
                  <c:v>173352</c:v>
                </c:pt>
              </c:numCache>
            </c:numRef>
          </c:val>
          <c:smooth val="0"/>
          <c:extLst>
            <c:ext xmlns:c16="http://schemas.microsoft.com/office/drawing/2014/chart" uri="{C3380CC4-5D6E-409C-BE32-E72D297353CC}">
              <c16:uniqueId val="{00000001-72F8-413F-B583-BC6BE36D66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7.69</c:v>
                </c:pt>
                <c:pt idx="1">
                  <c:v>5.81</c:v>
                </c:pt>
                <c:pt idx="2">
                  <c:v>9.52</c:v>
                </c:pt>
                <c:pt idx="3">
                  <c:v>4.7699999999999996</c:v>
                </c:pt>
                <c:pt idx="4">
                  <c:v>6</c:v>
                </c:pt>
              </c:numCache>
            </c:numRef>
          </c:val>
          <c:extLst>
            <c:ext xmlns:c16="http://schemas.microsoft.com/office/drawing/2014/chart" uri="{C3380CC4-5D6E-409C-BE32-E72D297353CC}">
              <c16:uniqueId val="{00000000-48F7-4E9E-ABEF-57FC8C5EC2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66.040000000000006</c:v>
                </c:pt>
                <c:pt idx="1">
                  <c:v>61.71</c:v>
                </c:pt>
                <c:pt idx="2">
                  <c:v>58.06</c:v>
                </c:pt>
                <c:pt idx="3">
                  <c:v>56.16</c:v>
                </c:pt>
                <c:pt idx="4">
                  <c:v>58.16</c:v>
                </c:pt>
              </c:numCache>
            </c:numRef>
          </c:val>
          <c:extLst>
            <c:ext xmlns:c16="http://schemas.microsoft.com/office/drawing/2014/chart" uri="{C3380CC4-5D6E-409C-BE32-E72D297353CC}">
              <c16:uniqueId val="{00000001-48F7-4E9E-ABEF-57FC8C5EC2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2.4900000000000002</c:v>
                </c:pt>
                <c:pt idx="1">
                  <c:v>-1.31</c:v>
                </c:pt>
                <c:pt idx="2">
                  <c:v>4.0999999999999996</c:v>
                </c:pt>
                <c:pt idx="3">
                  <c:v>-7.55</c:v>
                </c:pt>
                <c:pt idx="4">
                  <c:v>3.66</c:v>
                </c:pt>
              </c:numCache>
            </c:numRef>
          </c:val>
          <c:smooth val="0"/>
          <c:extLst>
            <c:ext xmlns:c16="http://schemas.microsoft.com/office/drawing/2014/chart" uri="{C3380CC4-5D6E-409C-BE32-E72D297353CC}">
              <c16:uniqueId val="{00000002-48F7-4E9E-ABEF-57FC8C5EC2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0.17</c:v>
                </c:pt>
                <c:pt idx="4">
                  <c:v>#N/A</c:v>
                </c:pt>
                <c:pt idx="5">
                  <c:v>0.51</c:v>
                </c:pt>
                <c:pt idx="6">
                  <c:v>0</c:v>
                </c:pt>
                <c:pt idx="7">
                  <c:v>0</c:v>
                </c:pt>
                <c:pt idx="8">
                  <c:v>0</c:v>
                </c:pt>
                <c:pt idx="9">
                  <c:v>0</c:v>
                </c:pt>
              </c:numCache>
            </c:numRef>
          </c:val>
          <c:extLst>
            <c:ext xmlns:c16="http://schemas.microsoft.com/office/drawing/2014/chart" uri="{C3380CC4-5D6E-409C-BE32-E72D297353CC}">
              <c16:uniqueId val="{00000000-BD1A-4D2F-AFC0-26803A79A8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0.03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1A-4D2F-AFC0-26803A79A8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A-4D2F-AFC0-26803A79A86A}"/>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1A-4D2F-AFC0-26803A79A86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0.95</c:v>
                </c:pt>
                <c:pt idx="4">
                  <c:v>#N/A</c:v>
                </c:pt>
                <c:pt idx="5">
                  <c:v>1.5</c:v>
                </c:pt>
                <c:pt idx="6">
                  <c:v>#N/A</c:v>
                </c:pt>
                <c:pt idx="7">
                  <c:v>7.0000000000000007E-2</c:v>
                </c:pt>
                <c:pt idx="8">
                  <c:v>#N/A</c:v>
                </c:pt>
                <c:pt idx="9">
                  <c:v>0.03</c:v>
                </c:pt>
              </c:numCache>
            </c:numRef>
          </c:val>
          <c:extLst>
            <c:ext xmlns:c16="http://schemas.microsoft.com/office/drawing/2014/chart" uri="{C3380CC4-5D6E-409C-BE32-E72D297353CC}">
              <c16:uniqueId val="{00000004-BD1A-4D2F-AFC0-26803A79A86A}"/>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0.08</c:v>
                </c:pt>
                <c:pt idx="4">
                  <c:v>#N/A</c:v>
                </c:pt>
                <c:pt idx="5">
                  <c:v>0.12</c:v>
                </c:pt>
                <c:pt idx="6">
                  <c:v>#N/A</c:v>
                </c:pt>
                <c:pt idx="7">
                  <c:v>0</c:v>
                </c:pt>
                <c:pt idx="8">
                  <c:v>#N/A</c:v>
                </c:pt>
                <c:pt idx="9">
                  <c:v>7.0000000000000007E-2</c:v>
                </c:pt>
              </c:numCache>
            </c:numRef>
          </c:val>
          <c:extLst>
            <c:ext xmlns:c16="http://schemas.microsoft.com/office/drawing/2014/chart" uri="{C3380CC4-5D6E-409C-BE32-E72D297353CC}">
              <c16:uniqueId val="{00000005-BD1A-4D2F-AFC0-26803A79A86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0.78</c:v>
                </c:pt>
                <c:pt idx="4">
                  <c:v>#N/A</c:v>
                </c:pt>
                <c:pt idx="5">
                  <c:v>0.72</c:v>
                </c:pt>
                <c:pt idx="6">
                  <c:v>#N/A</c:v>
                </c:pt>
                <c:pt idx="7">
                  <c:v>0.38</c:v>
                </c:pt>
                <c:pt idx="8">
                  <c:v>#N/A</c:v>
                </c:pt>
                <c:pt idx="9">
                  <c:v>0.31</c:v>
                </c:pt>
              </c:numCache>
            </c:numRef>
          </c:val>
          <c:extLst>
            <c:ext xmlns:c16="http://schemas.microsoft.com/office/drawing/2014/chart" uri="{C3380CC4-5D6E-409C-BE32-E72D297353CC}">
              <c16:uniqueId val="{00000006-BD1A-4D2F-AFC0-26803A79A86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7.66</c:v>
                </c:pt>
                <c:pt idx="2">
                  <c:v>#N/A</c:v>
                </c:pt>
                <c:pt idx="3">
                  <c:v>5.63</c:v>
                </c:pt>
                <c:pt idx="4">
                  <c:v>#N/A</c:v>
                </c:pt>
                <c:pt idx="5">
                  <c:v>9.52</c:v>
                </c:pt>
                <c:pt idx="6">
                  <c:v>#N/A</c:v>
                </c:pt>
                <c:pt idx="7">
                  <c:v>4.76</c:v>
                </c:pt>
                <c:pt idx="8">
                  <c:v>#N/A</c:v>
                </c:pt>
                <c:pt idx="9">
                  <c:v>5.99</c:v>
                </c:pt>
              </c:numCache>
            </c:numRef>
          </c:val>
          <c:extLst>
            <c:ext xmlns:c16="http://schemas.microsoft.com/office/drawing/2014/chart" uri="{C3380CC4-5D6E-409C-BE32-E72D297353CC}">
              <c16:uniqueId val="{00000007-BD1A-4D2F-AFC0-26803A79A86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3.85</c:v>
                </c:pt>
                <c:pt idx="8">
                  <c:v>#N/A</c:v>
                </c:pt>
                <c:pt idx="9">
                  <c:v>7.7</c:v>
                </c:pt>
              </c:numCache>
            </c:numRef>
          </c:val>
          <c:extLst>
            <c:ext xmlns:c16="http://schemas.microsoft.com/office/drawing/2014/chart" uri="{C3380CC4-5D6E-409C-BE32-E72D297353CC}">
              <c16:uniqueId val="{00000008-BD1A-4D2F-AFC0-26803A79A86A}"/>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14.94</c:v>
                </c:pt>
                <c:pt idx="2">
                  <c:v>#N/A</c:v>
                </c:pt>
                <c:pt idx="3">
                  <c:v>15.95</c:v>
                </c:pt>
                <c:pt idx="4">
                  <c:v>#N/A</c:v>
                </c:pt>
                <c:pt idx="5">
                  <c:v>16.78</c:v>
                </c:pt>
                <c:pt idx="6">
                  <c:v>#N/A</c:v>
                </c:pt>
                <c:pt idx="7">
                  <c:v>18.739999999999998</c:v>
                </c:pt>
                <c:pt idx="8">
                  <c:v>#N/A</c:v>
                </c:pt>
                <c:pt idx="9">
                  <c:v>19.38</c:v>
                </c:pt>
              </c:numCache>
            </c:numRef>
          </c:val>
          <c:extLst>
            <c:ext xmlns:c16="http://schemas.microsoft.com/office/drawing/2014/chart" uri="{C3380CC4-5D6E-409C-BE32-E72D297353CC}">
              <c16:uniqueId val="{00000009-BD1A-4D2F-AFC0-26803A79A8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394</c:v>
                </c:pt>
                <c:pt idx="5">
                  <c:v>393</c:v>
                </c:pt>
                <c:pt idx="8">
                  <c:v>392</c:v>
                </c:pt>
                <c:pt idx="11">
                  <c:v>383</c:v>
                </c:pt>
                <c:pt idx="14">
                  <c:v>373</c:v>
                </c:pt>
              </c:numCache>
            </c:numRef>
          </c:val>
          <c:extLst>
            <c:ext xmlns:c16="http://schemas.microsoft.com/office/drawing/2014/chart" uri="{C3380CC4-5D6E-409C-BE32-E72D297353CC}">
              <c16:uniqueId val="{00000000-A028-47A3-B400-A393137EF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28-47A3-B400-A393137EF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2-A028-47A3-B400-A393137EF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33</c:v>
                </c:pt>
                <c:pt idx="6">
                  <c:v>30</c:v>
                </c:pt>
                <c:pt idx="9">
                  <c:v>30</c:v>
                </c:pt>
                <c:pt idx="12">
                  <c:v>34</c:v>
                </c:pt>
              </c:numCache>
            </c:numRef>
          </c:val>
          <c:extLst>
            <c:ext xmlns:c16="http://schemas.microsoft.com/office/drawing/2014/chart" uri="{C3380CC4-5D6E-409C-BE32-E72D297353CC}">
              <c16:uniqueId val="{00000003-A028-47A3-B400-A393137EF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269</c:v>
                </c:pt>
                <c:pt idx="6">
                  <c:v>268</c:v>
                </c:pt>
                <c:pt idx="9">
                  <c:v>277</c:v>
                </c:pt>
                <c:pt idx="12">
                  <c:v>219</c:v>
                </c:pt>
              </c:numCache>
            </c:numRef>
          </c:val>
          <c:extLst>
            <c:ext xmlns:c16="http://schemas.microsoft.com/office/drawing/2014/chart" uri="{C3380CC4-5D6E-409C-BE32-E72D297353CC}">
              <c16:uniqueId val="{00000004-A028-47A3-B400-A393137EF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8-47A3-B400-A393137EF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28-47A3-B400-A393137EF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360</c:v>
                </c:pt>
                <c:pt idx="3">
                  <c:v>340</c:v>
                </c:pt>
                <c:pt idx="6">
                  <c:v>341</c:v>
                </c:pt>
                <c:pt idx="9">
                  <c:v>318</c:v>
                </c:pt>
                <c:pt idx="12">
                  <c:v>290</c:v>
                </c:pt>
              </c:numCache>
            </c:numRef>
          </c:val>
          <c:extLst>
            <c:ext xmlns:c16="http://schemas.microsoft.com/office/drawing/2014/chart" uri="{C3380CC4-5D6E-409C-BE32-E72D297353CC}">
              <c16:uniqueId val="{00000007-A028-47A3-B400-A393137EFD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263</c:v>
                </c:pt>
                <c:pt idx="2">
                  <c:v>#N/A</c:v>
                </c:pt>
                <c:pt idx="3">
                  <c:v>#N/A</c:v>
                </c:pt>
                <c:pt idx="4">
                  <c:v>257</c:v>
                </c:pt>
                <c:pt idx="5">
                  <c:v>#N/A</c:v>
                </c:pt>
                <c:pt idx="6">
                  <c:v>#N/A</c:v>
                </c:pt>
                <c:pt idx="7">
                  <c:v>255</c:v>
                </c:pt>
                <c:pt idx="8">
                  <c:v>#N/A</c:v>
                </c:pt>
                <c:pt idx="9">
                  <c:v>#N/A</c:v>
                </c:pt>
                <c:pt idx="10">
                  <c:v>250</c:v>
                </c:pt>
                <c:pt idx="11">
                  <c:v>#N/A</c:v>
                </c:pt>
                <c:pt idx="12">
                  <c:v>#N/A</c:v>
                </c:pt>
                <c:pt idx="13">
                  <c:v>179</c:v>
                </c:pt>
                <c:pt idx="14">
                  <c:v>#N/A</c:v>
                </c:pt>
              </c:numCache>
            </c:numRef>
          </c:val>
          <c:smooth val="0"/>
          <c:extLst>
            <c:ext xmlns:c16="http://schemas.microsoft.com/office/drawing/2014/chart" uri="{C3380CC4-5D6E-409C-BE32-E72D297353CC}">
              <c16:uniqueId val="{00000008-A028-47A3-B400-A393137EFD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4454</c:v>
                </c:pt>
                <c:pt idx="5">
                  <c:v>4397</c:v>
                </c:pt>
                <c:pt idx="8">
                  <c:v>4229</c:v>
                </c:pt>
                <c:pt idx="11">
                  <c:v>4004</c:v>
                </c:pt>
                <c:pt idx="14">
                  <c:v>3829</c:v>
                </c:pt>
              </c:numCache>
            </c:numRef>
          </c:val>
          <c:extLst>
            <c:ext xmlns:c16="http://schemas.microsoft.com/office/drawing/2014/chart" uri="{C3380CC4-5D6E-409C-BE32-E72D297353CC}">
              <c16:uniqueId val="{00000000-791D-45E7-9864-4566C2A2B0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c:v>
                </c:pt>
                <c:pt idx="5">
                  <c:v>5</c:v>
                </c:pt>
                <c:pt idx="8">
                  <c:v>0</c:v>
                </c:pt>
                <c:pt idx="11">
                  <c:v>0</c:v>
                </c:pt>
                <c:pt idx="14">
                  <c:v>0</c:v>
                </c:pt>
              </c:numCache>
            </c:numRef>
          </c:val>
          <c:extLst>
            <c:ext xmlns:c16="http://schemas.microsoft.com/office/drawing/2014/chart" uri="{C3380CC4-5D6E-409C-BE32-E72D297353CC}">
              <c16:uniqueId val="{00000001-791D-45E7-9864-4566C2A2B0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5289</c:v>
                </c:pt>
                <c:pt idx="5">
                  <c:v>5412</c:v>
                </c:pt>
                <c:pt idx="8">
                  <c:v>5635</c:v>
                </c:pt>
                <c:pt idx="11">
                  <c:v>5972</c:v>
                </c:pt>
                <c:pt idx="14">
                  <c:v>4777</c:v>
                </c:pt>
              </c:numCache>
            </c:numRef>
          </c:val>
          <c:extLst>
            <c:ext xmlns:c16="http://schemas.microsoft.com/office/drawing/2014/chart" uri="{C3380CC4-5D6E-409C-BE32-E72D297353CC}">
              <c16:uniqueId val="{00000002-791D-45E7-9864-4566C2A2B0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D-45E7-9864-4566C2A2B0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D-45E7-9864-4566C2A2B0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791D-45E7-9864-4566C2A2B0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797</c:v>
                </c:pt>
                <c:pt idx="3">
                  <c:v>786</c:v>
                </c:pt>
                <c:pt idx="6">
                  <c:v>753</c:v>
                </c:pt>
                <c:pt idx="9">
                  <c:v>760</c:v>
                </c:pt>
                <c:pt idx="12">
                  <c:v>756</c:v>
                </c:pt>
              </c:numCache>
            </c:numRef>
          </c:val>
          <c:extLst>
            <c:ext xmlns:c16="http://schemas.microsoft.com/office/drawing/2014/chart" uri="{C3380CC4-5D6E-409C-BE32-E72D297353CC}">
              <c16:uniqueId val="{00000006-791D-45E7-9864-4566C2A2B0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177</c:v>
                </c:pt>
                <c:pt idx="6">
                  <c:v>207</c:v>
                </c:pt>
                <c:pt idx="9">
                  <c:v>207</c:v>
                </c:pt>
                <c:pt idx="12">
                  <c:v>257</c:v>
                </c:pt>
              </c:numCache>
            </c:numRef>
          </c:val>
          <c:extLst>
            <c:ext xmlns:c16="http://schemas.microsoft.com/office/drawing/2014/chart" uri="{C3380CC4-5D6E-409C-BE32-E72D297353CC}">
              <c16:uniqueId val="{00000007-791D-45E7-9864-4566C2A2B0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3437</c:v>
                </c:pt>
                <c:pt idx="3">
                  <c:v>3349</c:v>
                </c:pt>
                <c:pt idx="6">
                  <c:v>3254</c:v>
                </c:pt>
                <c:pt idx="9">
                  <c:v>3101</c:v>
                </c:pt>
                <c:pt idx="12">
                  <c:v>2787</c:v>
                </c:pt>
              </c:numCache>
            </c:numRef>
          </c:val>
          <c:extLst>
            <c:ext xmlns:c16="http://schemas.microsoft.com/office/drawing/2014/chart" uri="{C3380CC4-5D6E-409C-BE32-E72D297353CC}">
              <c16:uniqueId val="{00000008-791D-45E7-9864-4566C2A2B0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60</c:v>
                </c:pt>
                <c:pt idx="3">
                  <c:v>52</c:v>
                </c:pt>
                <c:pt idx="6">
                  <c:v>44</c:v>
                </c:pt>
                <c:pt idx="9">
                  <c:v>35</c:v>
                </c:pt>
                <c:pt idx="12">
                  <c:v>27</c:v>
                </c:pt>
              </c:numCache>
            </c:numRef>
          </c:val>
          <c:extLst>
            <c:ext xmlns:c16="http://schemas.microsoft.com/office/drawing/2014/chart" uri="{C3380CC4-5D6E-409C-BE32-E72D297353CC}">
              <c16:uniqueId val="{00000009-791D-45E7-9864-4566C2A2B0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2274</c:v>
                </c:pt>
                <c:pt idx="3">
                  <c:v>2200</c:v>
                </c:pt>
                <c:pt idx="6">
                  <c:v>2148</c:v>
                </c:pt>
                <c:pt idx="9">
                  <c:v>1943</c:v>
                </c:pt>
                <c:pt idx="12">
                  <c:v>1828</c:v>
                </c:pt>
              </c:numCache>
            </c:numRef>
          </c:val>
          <c:extLst>
            <c:ext xmlns:c16="http://schemas.microsoft.com/office/drawing/2014/chart" uri="{C3380CC4-5D6E-409C-BE32-E72D297353CC}">
              <c16:uniqueId val="{0000000A-791D-45E7-9864-4566C2A2B0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1D-45E7-9864-4566C2A2B0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2189</c:v>
                </c:pt>
                <c:pt idx="1">
                  <c:v>2090</c:v>
                </c:pt>
                <c:pt idx="2">
                  <c:v>2179</c:v>
                </c:pt>
              </c:numCache>
            </c:numRef>
          </c:val>
          <c:extLst>
            <c:ext xmlns:c16="http://schemas.microsoft.com/office/drawing/2014/chart" uri="{C3380CC4-5D6E-409C-BE32-E72D297353CC}">
              <c16:uniqueId val="{00000000-FC02-4EE9-B2E3-28160DC492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375</c:v>
                </c:pt>
                <c:pt idx="1">
                  <c:v>445</c:v>
                </c:pt>
                <c:pt idx="2">
                  <c:v>345</c:v>
                </c:pt>
              </c:numCache>
            </c:numRef>
          </c:val>
          <c:extLst>
            <c:ext xmlns:c16="http://schemas.microsoft.com/office/drawing/2014/chart" uri="{C3380CC4-5D6E-409C-BE32-E72D297353CC}">
              <c16:uniqueId val="{00000001-FC02-4EE9-B2E3-28160DC492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2555</c:v>
                </c:pt>
                <c:pt idx="1">
                  <c:v>2878</c:v>
                </c:pt>
                <c:pt idx="2">
                  <c:v>1693</c:v>
                </c:pt>
              </c:numCache>
            </c:numRef>
          </c:val>
          <c:extLst>
            <c:ext xmlns:c16="http://schemas.microsoft.com/office/drawing/2014/chart" uri="{C3380CC4-5D6E-409C-BE32-E72D297353CC}">
              <c16:uniqueId val="{00000002-FC02-4EE9-B2E3-28160DC492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徴収対策に力をいれ、徴収率の向上している影響もあり、類似団体平均を僅かに上回っている。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今後は、事業評価に基づく事業の取捨選択により歳出の削減に努め、財政基盤の更なる強化に努める。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13909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2419</xdr:rowOff>
    </xdr:from>
    <xdr:to>
      <xdr:col>11</xdr:col>
      <xdr:colOff>31750</xdr:colOff>
      <xdr:row>42</xdr:row>
      <xdr:rowOff>2419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123069</xdr:rowOff>
    </xdr:from>
    <xdr:to>
      <xdr:col>11</xdr:col>
      <xdr:colOff>82550</xdr:colOff>
      <xdr:row>42</xdr:row>
      <xdr:rowOff>53219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123069</xdr:rowOff>
    </xdr:from>
    <xdr:to>
      <xdr:col>7</xdr:col>
      <xdr:colOff>31750</xdr:colOff>
      <xdr:row>42</xdr:row>
      <xdr:rowOff>53219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63396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障害福祉や児童福祉に係る扶助費の増加</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により、類似団体平均を上回っている。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は、引き続き</a:t>
          </a:r>
          <a:r>
            <a:rPr kumimoji="1" lang="ja-JP" altLang="ja-JP" sz="1100" b="0" i="0" baseline="0">
              <a:solidFill>
                <a:schemeClr val="dk1"/>
              </a:solidFill>
              <a:effectLst/>
              <a:latin typeface="+mn-lt"/>
              <a:ea typeface="+mn-ea"/>
              <a:cs typeface="+mn-cs"/>
            </a:rPr>
            <a:t>事業評価に基づく事業の取捨選択により経常経費の削減に努める。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9903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135890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011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65</xdr:row>
      <xdr:rowOff>27178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0117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150368</xdr:rowOff>
    </xdr:from>
    <xdr:to>
      <xdr:col>11</xdr:col>
      <xdr:colOff>31750</xdr:colOff>
      <xdr:row>65</xdr:row>
      <xdr:rowOff>27178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2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類似団体に比べ職員数が</a:t>
          </a:r>
          <a:r>
            <a:rPr kumimoji="1" lang="ja-JP" altLang="en-US" sz="1100" b="0" i="0" baseline="0">
              <a:solidFill>
                <a:schemeClr val="dk1"/>
              </a:solidFill>
              <a:effectLst/>
              <a:latin typeface="+mn-lt"/>
              <a:ea typeface="+mn-ea"/>
              <a:cs typeface="+mn-cs"/>
            </a:rPr>
            <a:t>非常に</a:t>
          </a:r>
          <a:r>
            <a:rPr kumimoji="1" lang="ja-JP" altLang="ja-JP" sz="1100" b="0" i="0" baseline="0">
              <a:solidFill>
                <a:schemeClr val="dk1"/>
              </a:solidFill>
              <a:effectLst/>
              <a:latin typeface="+mn-lt"/>
              <a:ea typeface="+mn-ea"/>
              <a:cs typeface="+mn-cs"/>
            </a:rPr>
            <a:t>少ないため、類似団体平均を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引き続き適切な定員管理を行うとともに、</a:t>
          </a:r>
          <a:r>
            <a:rPr kumimoji="1" lang="ja-JP" altLang="en-US" sz="1100" b="0" i="0" baseline="0">
              <a:solidFill>
                <a:schemeClr val="dk1"/>
              </a:solidFill>
              <a:effectLst/>
              <a:latin typeface="+mn-lt"/>
              <a:ea typeface="+mn-ea"/>
              <a:cs typeface="+mn-cs"/>
            </a:rPr>
            <a:t>物価高騰の影響もあり、物件費が高騰しているため、取捨選択を行い</a:t>
          </a:r>
          <a:r>
            <a:rPr kumimoji="1" lang="ja-JP" altLang="ja-JP" sz="1100" b="0" i="0" baseline="0">
              <a:solidFill>
                <a:schemeClr val="dk1"/>
              </a:solidFill>
              <a:effectLst/>
              <a:latin typeface="+mn-lt"/>
              <a:ea typeface="+mn-ea"/>
              <a:cs typeface="+mn-cs"/>
            </a:rPr>
            <a:t>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23013</xdr:rowOff>
    </xdr:from>
    <xdr:to>
      <xdr:col>23</xdr:col>
      <xdr:colOff>133350</xdr:colOff>
      <xdr:row>81</xdr:row>
      <xdr:rowOff>63089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10463"/>
          <a:ext cx="838200" cy="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46675</xdr:rowOff>
    </xdr:from>
    <xdr:to>
      <xdr:col>19</xdr:col>
      <xdr:colOff>133350</xdr:colOff>
      <xdr:row>81</xdr:row>
      <xdr:rowOff>63089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4125"/>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19038</xdr:rowOff>
    </xdr:from>
    <xdr:to>
      <xdr:col>15</xdr:col>
      <xdr:colOff>82550</xdr:colOff>
      <xdr:row>81</xdr:row>
      <xdr:rowOff>46675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06488"/>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138647</xdr:rowOff>
    </xdr:from>
    <xdr:to>
      <xdr:col>11</xdr:col>
      <xdr:colOff>31750</xdr:colOff>
      <xdr:row>81</xdr:row>
      <xdr:rowOff>19038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54647"/>
          <a:ext cx="8890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143663</xdr:rowOff>
    </xdr:from>
    <xdr:to>
      <xdr:col>23</xdr:col>
      <xdr:colOff>184150</xdr:colOff>
      <xdr:row>81</xdr:row>
      <xdr:rowOff>73813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64940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12289</xdr:rowOff>
    </xdr:from>
    <xdr:to>
      <xdr:col>19</xdr:col>
      <xdr:colOff>184150</xdr:colOff>
      <xdr:row>81</xdr:row>
      <xdr:rowOff>113889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124066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167325</xdr:rowOff>
    </xdr:from>
    <xdr:to>
      <xdr:col>15</xdr:col>
      <xdr:colOff>133350</xdr:colOff>
      <xdr:row>81</xdr:row>
      <xdr:rowOff>97475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107652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139688</xdr:rowOff>
    </xdr:from>
    <xdr:to>
      <xdr:col>11</xdr:col>
      <xdr:colOff>82550</xdr:colOff>
      <xdr:row>81</xdr:row>
      <xdr:rowOff>69838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80015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87847</xdr:rowOff>
    </xdr:from>
    <xdr:to>
      <xdr:col>7</xdr:col>
      <xdr:colOff>31750</xdr:colOff>
      <xdr:row>81</xdr:row>
      <xdr:rowOff>17997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28174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7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類似団体と比べ下回っている</a:t>
          </a:r>
          <a:r>
            <a:rPr kumimoji="1" lang="ja-JP" altLang="en-US" sz="1100" b="0" i="0" baseline="0">
              <a:solidFill>
                <a:schemeClr val="dk1"/>
              </a:solidFill>
              <a:effectLst/>
              <a:latin typeface="+mn-lt"/>
              <a:ea typeface="+mn-ea"/>
              <a:cs typeface="+mn-cs"/>
            </a:rPr>
            <a:t>状況である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今後も、給与制度の適切な運用により給与水準の</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647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45155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81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45155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0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これまでに実施された定員管理や民間への業務委託の推進等により、類似団体平均を大きく下回っている。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今後も</a:t>
          </a:r>
          <a:r>
            <a:rPr kumimoji="1" lang="ja-JP" altLang="en-US" sz="1100" b="0" i="0" baseline="0">
              <a:solidFill>
                <a:schemeClr val="dk1"/>
              </a:solidFill>
              <a:effectLst/>
              <a:latin typeface="+mn-lt"/>
              <a:ea typeface="+mn-ea"/>
              <a:cs typeface="+mn-cs"/>
            </a:rPr>
            <a:t>定員管理計画に基づき</a:t>
          </a:r>
          <a:r>
            <a:rPr kumimoji="1" lang="ja-JP" altLang="ja-JP" sz="1100" b="0" i="0" baseline="0">
              <a:solidFill>
                <a:schemeClr val="dk1"/>
              </a:solidFill>
              <a:effectLst/>
              <a:latin typeface="+mn-lt"/>
              <a:ea typeface="+mn-ea"/>
              <a:cs typeface="+mn-cs"/>
            </a:rPr>
            <a:t>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70765</xdr:rowOff>
    </xdr:from>
    <xdr:to>
      <xdr:col>81</xdr:col>
      <xdr:colOff>44450</xdr:colOff>
      <xdr:row>60</xdr:row>
      <xdr:rowOff>78004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5776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78004</xdr:rowOff>
    </xdr:from>
    <xdr:to>
      <xdr:col>77</xdr:col>
      <xdr:colOff>44450</xdr:colOff>
      <xdr:row>60</xdr:row>
      <xdr:rowOff>78969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6500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78969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548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70282</xdr:rowOff>
    </xdr:from>
    <xdr:to>
      <xdr:col>68</xdr:col>
      <xdr:colOff>152400</xdr:colOff>
      <xdr:row>60</xdr:row>
      <xdr:rowOff>78486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728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19965</xdr:rowOff>
    </xdr:from>
    <xdr:to>
      <xdr:col>81</xdr:col>
      <xdr:colOff>95250</xdr:colOff>
      <xdr:row>60</xdr:row>
      <xdr:rowOff>121565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112692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27204</xdr:rowOff>
    </xdr:from>
    <xdr:to>
      <xdr:col>77</xdr:col>
      <xdr:colOff>95250</xdr:colOff>
      <xdr:row>60</xdr:row>
      <xdr:rowOff>128804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138981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28169</xdr:rowOff>
    </xdr:from>
    <xdr:to>
      <xdr:col>73</xdr:col>
      <xdr:colOff>44450</xdr:colOff>
      <xdr:row>60</xdr:row>
      <xdr:rowOff>129769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139946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19482</xdr:rowOff>
    </xdr:from>
    <xdr:to>
      <xdr:col>64</xdr:col>
      <xdr:colOff>152400</xdr:colOff>
      <xdr:row>60</xdr:row>
      <xdr:rowOff>121082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これまでの起債抑制政策により、類似団体を下回っているが、施設の長寿命化対策</a:t>
          </a:r>
          <a:r>
            <a:rPr kumimoji="1" lang="ja-JP" altLang="en-US" sz="1100" b="0" i="0" baseline="0">
              <a:solidFill>
                <a:schemeClr val="dk1"/>
              </a:solidFill>
              <a:effectLst/>
              <a:latin typeface="+mn-lt"/>
              <a:ea typeface="+mn-ea"/>
              <a:cs typeface="+mn-cs"/>
            </a:rPr>
            <a:t>や物価高騰による支出の増加に伴い、</a:t>
          </a:r>
          <a:r>
            <a:rPr kumimoji="1" lang="ja-JP" altLang="ja-JP" sz="1100" b="0" i="0" baseline="0">
              <a:solidFill>
                <a:schemeClr val="dk1"/>
              </a:solidFill>
              <a:effectLst/>
              <a:latin typeface="+mn-lt"/>
              <a:ea typeface="+mn-ea"/>
              <a:cs typeface="+mn-cs"/>
            </a:rPr>
            <a:t>今後起債対象事業の増加が見込まれる。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据置期間の設定による負担の平準化や繰上償還を定期的に行うなど、実質公債費比率の低下に努める。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146304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077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5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充当可能財源が確保されており、将来負担比率は算定されない。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類似団体平均を下回っているが、</a:t>
          </a:r>
          <a:r>
            <a:rPr kumimoji="1" lang="ja-JP" altLang="en-US" sz="1100">
              <a:solidFill>
                <a:schemeClr val="dk1"/>
              </a:solidFill>
              <a:effectLst/>
              <a:latin typeface="+mn-lt"/>
              <a:ea typeface="+mn-ea"/>
              <a:cs typeface="+mn-cs"/>
            </a:rPr>
            <a:t>制度改正等（勤勉手当支給）に伴う</a:t>
          </a:r>
          <a:r>
            <a:rPr kumimoji="1" lang="ja-JP" altLang="ja-JP" sz="1100">
              <a:solidFill>
                <a:schemeClr val="dk1"/>
              </a:solidFill>
              <a:effectLst/>
              <a:latin typeface="+mn-lt"/>
              <a:ea typeface="+mn-ea"/>
              <a:cs typeface="+mn-cs"/>
            </a:rPr>
            <a:t>会計年度任用職員の人件費の増加も見込まれるため、引き続き適正化を図っていく。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74422</xdr:rowOff>
    </xdr:from>
    <xdr:to>
      <xdr:col>24</xdr:col>
      <xdr:colOff>25400</xdr:colOff>
      <xdr:row>33</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322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42418</xdr:rowOff>
    </xdr:from>
    <xdr:to>
      <xdr:col>19</xdr:col>
      <xdr:colOff>187325</xdr:colOff>
      <xdr:row>33</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00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002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24130</xdr:rowOff>
    </xdr:from>
    <xdr:to>
      <xdr:col>11</xdr:col>
      <xdr:colOff>9525</xdr:colOff>
      <xdr:row>33</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6819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37338</xdr:rowOff>
    </xdr:from>
    <xdr:to>
      <xdr:col>24</xdr:col>
      <xdr:colOff>76200</xdr:colOff>
      <xdr:row>33</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4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23622</xdr:rowOff>
    </xdr:from>
    <xdr:to>
      <xdr:col>20</xdr:col>
      <xdr:colOff>38100</xdr:colOff>
      <xdr:row>33</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5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60198</xdr:rowOff>
    </xdr:from>
    <xdr:to>
      <xdr:col>11</xdr:col>
      <xdr:colOff>60325</xdr:colOff>
      <xdr:row>33</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144780</xdr:rowOff>
    </xdr:from>
    <xdr:to>
      <xdr:col>6</xdr:col>
      <xdr:colOff>171450</xdr:colOff>
      <xdr:row>33</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セキュリティ対策やインターネット分離に伴う各種システムの使用料等情報機器使用料の増額などにより、類似団体平均を大きく上回っている。システムの更新時期を先延ばしにするなど、経費の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89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75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66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子育て環境の整備に重点的に取り組んできたことにより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児童福祉費などが増加傾向であり、類似団体平均を大きく上回っている。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その他障害者支援にかかる経費も伸びており、今後は、子育て施策を充実させつつ、事業の取捨選択を行い、経費の削減を図っていく。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59</xdr:row>
      <xdr:rowOff>75293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17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75293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16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42635</xdr:rowOff>
    </xdr:from>
    <xdr:to>
      <xdr:col>15</xdr:col>
      <xdr:colOff>98425</xdr:colOff>
      <xdr:row>59</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42635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103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157134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下水道事業会計の法適用公営企業化に伴い繰出金から補助費に項目変更したため大幅に減少した</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年度はほぼ横ばいになっている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今後も健全な経営となるよう適切な方策をとっていく。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4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60</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91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142240</xdr:rowOff>
    </xdr:from>
    <xdr:to>
      <xdr:col>73</xdr:col>
      <xdr:colOff>180975</xdr:colOff>
      <xdr:row>61</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42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2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66057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41910</xdr:rowOff>
    </xdr:from>
    <xdr:to>
      <xdr:col>69</xdr:col>
      <xdr:colOff>142875</xdr:colOff>
      <xdr:row>61</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年度下水道事業会計の法適用公営企業化に伴い増加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下水道事業会計への補助金額の見直しを検討するなど</a:t>
          </a:r>
          <a:r>
            <a:rPr kumimoji="1" lang="ja-JP" altLang="ja-JP" sz="1100">
              <a:solidFill>
                <a:schemeClr val="dk1"/>
              </a:solidFill>
              <a:effectLst/>
              <a:latin typeface="+mn-lt"/>
              <a:ea typeface="+mn-ea"/>
              <a:cs typeface="+mn-cs"/>
            </a:rPr>
            <a:t>、今後も削減に努めていく。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7015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39</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4949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42418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これまでの起債抑制政策により、類似団体平均を下回っていたが、臨時財政対策債の発行が続いていることや、借入れについて償還期間を短く設定していたことにより増加の懸念がある。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適正な後年度負担を求める観点から今年度も償還期間を長く設定した。引き続き起債発行を抑制し村債残高の減少を図っていく。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106426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240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106426</xdr:rowOff>
    </xdr:from>
    <xdr:to>
      <xdr:col>19</xdr:col>
      <xdr:colOff>187325</xdr:colOff>
      <xdr:row>75</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74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76</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1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今後は、事業の取捨選択を行い、経費の削減を図っていく。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774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029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80</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29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7172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34289</xdr:rowOff>
    </xdr:from>
    <xdr:to>
      <xdr:col>82</xdr:col>
      <xdr:colOff>158750</xdr:colOff>
      <xdr:row>80</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114316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161302</xdr:rowOff>
    </xdr:from>
    <xdr:to>
      <xdr:col>29</xdr:col>
      <xdr:colOff>127000</xdr:colOff>
      <xdr:row>18</xdr:row>
      <xdr:rowOff>1063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23577"/>
          <a:ext cx="647700" cy="1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170414</xdr:rowOff>
    </xdr:from>
    <xdr:to>
      <xdr:col>26</xdr:col>
      <xdr:colOff>50800</xdr:colOff>
      <xdr:row>18</xdr:row>
      <xdr:rowOff>1063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132689"/>
          <a:ext cx="698500" cy="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170414</xdr:rowOff>
    </xdr:from>
    <xdr:to>
      <xdr:col>22</xdr:col>
      <xdr:colOff>114300</xdr:colOff>
      <xdr:row>18</xdr:row>
      <xdr:rowOff>11537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32689"/>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11537</xdr:rowOff>
    </xdr:from>
    <xdr:to>
      <xdr:col>18</xdr:col>
      <xdr:colOff>177800</xdr:colOff>
      <xdr:row>18</xdr:row>
      <xdr:rowOff>32623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45262"/>
          <a:ext cx="698500" cy="2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110502</xdr:rowOff>
    </xdr:from>
    <xdr:to>
      <xdr:col>29</xdr:col>
      <xdr:colOff>177800</xdr:colOff>
      <xdr:row>18</xdr:row>
      <xdr:rowOff>40652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7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19079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121713</xdr:rowOff>
    </xdr:from>
    <xdr:to>
      <xdr:col>26</xdr:col>
      <xdr:colOff>101600</xdr:colOff>
      <xdr:row>18</xdr:row>
      <xdr:rowOff>51863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8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36640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70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119614</xdr:rowOff>
    </xdr:from>
    <xdr:to>
      <xdr:col>22</xdr:col>
      <xdr:colOff>165100</xdr:colOff>
      <xdr:row>18</xdr:row>
      <xdr:rowOff>49764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34541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6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132187</xdr:rowOff>
    </xdr:from>
    <xdr:to>
      <xdr:col>19</xdr:col>
      <xdr:colOff>38100</xdr:colOff>
      <xdr:row>18</xdr:row>
      <xdr:rowOff>62337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94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47114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153273</xdr:rowOff>
    </xdr:from>
    <xdr:to>
      <xdr:col>15</xdr:col>
      <xdr:colOff>101600</xdr:colOff>
      <xdr:row>18</xdr:row>
      <xdr:rowOff>83423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68200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135870</xdr:rowOff>
    </xdr:from>
    <xdr:to>
      <xdr:col>29</xdr:col>
      <xdr:colOff>127000</xdr:colOff>
      <xdr:row>37</xdr:row>
      <xdr:rowOff>77394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089120"/>
          <a:ext cx="647700" cy="11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127846</xdr:rowOff>
    </xdr:from>
    <xdr:to>
      <xdr:col>26</xdr:col>
      <xdr:colOff>50800</xdr:colOff>
      <xdr:row>36</xdr:row>
      <xdr:rowOff>135870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081096"/>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123891</xdr:rowOff>
    </xdr:from>
    <xdr:to>
      <xdr:col>22</xdr:col>
      <xdr:colOff>114300</xdr:colOff>
      <xdr:row>36</xdr:row>
      <xdr:rowOff>127846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77141"/>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116530</xdr:rowOff>
    </xdr:from>
    <xdr:to>
      <xdr:col>18</xdr:col>
      <xdr:colOff>177800</xdr:colOff>
      <xdr:row>36</xdr:row>
      <xdr:rowOff>123891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069780"/>
          <a:ext cx="698500" cy="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26594</xdr:rowOff>
    </xdr:from>
    <xdr:to>
      <xdr:col>29</xdr:col>
      <xdr:colOff>177800</xdr:colOff>
      <xdr:row>37</xdr:row>
      <xdr:rowOff>128194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51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170121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85070</xdr:rowOff>
    </xdr:from>
    <xdr:to>
      <xdr:col>26</xdr:col>
      <xdr:colOff>101600</xdr:colOff>
      <xdr:row>37</xdr:row>
      <xdr:rowOff>15220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3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171447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2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77046</xdr:rowOff>
    </xdr:from>
    <xdr:to>
      <xdr:col>22</xdr:col>
      <xdr:colOff>165100</xdr:colOff>
      <xdr:row>37</xdr:row>
      <xdr:rowOff>7196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3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163423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73091</xdr:rowOff>
    </xdr:from>
    <xdr:to>
      <xdr:col>19</xdr:col>
      <xdr:colOff>38100</xdr:colOff>
      <xdr:row>37</xdr:row>
      <xdr:rowOff>3241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2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159468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1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65730</xdr:rowOff>
    </xdr:from>
    <xdr:to>
      <xdr:col>15</xdr:col>
      <xdr:colOff>101600</xdr:colOff>
      <xdr:row>36</xdr:row>
      <xdr:rowOff>167330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1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152107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40808</xdr:rowOff>
    </xdr:from>
    <xdr:to>
      <xdr:col>24</xdr:col>
      <xdr:colOff>63500</xdr:colOff>
      <xdr:row>37</xdr:row>
      <xdr:rowOff>48443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84458"/>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48443</xdr:rowOff>
    </xdr:from>
    <xdr:to>
      <xdr:col>19</xdr:col>
      <xdr:colOff>177800</xdr:colOff>
      <xdr:row>37</xdr:row>
      <xdr:rowOff>49828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92093"/>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49828</xdr:rowOff>
    </xdr:from>
    <xdr:to>
      <xdr:col>15</xdr:col>
      <xdr:colOff>50800</xdr:colOff>
      <xdr:row>37</xdr:row>
      <xdr:rowOff>53966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93478"/>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53966</xdr:rowOff>
    </xdr:from>
    <xdr:to>
      <xdr:col>10</xdr:col>
      <xdr:colOff>114300</xdr:colOff>
      <xdr:row>37</xdr:row>
      <xdr:rowOff>94400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97616"/>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161458</xdr:rowOff>
    </xdr:from>
    <xdr:to>
      <xdr:col>24</xdr:col>
      <xdr:colOff>114300</xdr:colOff>
      <xdr:row>37</xdr:row>
      <xdr:rowOff>91608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76385</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169093</xdr:rowOff>
    </xdr:from>
    <xdr:to>
      <xdr:col>20</xdr:col>
      <xdr:colOff>38100</xdr:colOff>
      <xdr:row>37</xdr:row>
      <xdr:rowOff>99243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90370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170478</xdr:rowOff>
    </xdr:from>
    <xdr:to>
      <xdr:col>15</xdr:col>
      <xdr:colOff>101600</xdr:colOff>
      <xdr:row>37</xdr:row>
      <xdr:rowOff>100628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91755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3166</xdr:rowOff>
    </xdr:from>
    <xdr:to>
      <xdr:col>10</xdr:col>
      <xdr:colOff>165100</xdr:colOff>
      <xdr:row>37</xdr:row>
      <xdr:rowOff>104766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95893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43600</xdr:rowOff>
    </xdr:from>
    <xdr:to>
      <xdr:col>6</xdr:col>
      <xdr:colOff>38100</xdr:colOff>
      <xdr:row>37</xdr:row>
      <xdr:rowOff>145200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136327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23160</xdr:rowOff>
    </xdr:from>
    <xdr:to>
      <xdr:col>24</xdr:col>
      <xdr:colOff>63500</xdr:colOff>
      <xdr:row>56</xdr:row>
      <xdr:rowOff>87461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24360"/>
          <a:ext cx="8382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23160</xdr:rowOff>
    </xdr:from>
    <xdr:to>
      <xdr:col>19</xdr:col>
      <xdr:colOff>177800</xdr:colOff>
      <xdr:row>56</xdr:row>
      <xdr:rowOff>43505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24360"/>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43505</xdr:rowOff>
    </xdr:from>
    <xdr:to>
      <xdr:col>15</xdr:col>
      <xdr:colOff>50800</xdr:colOff>
      <xdr:row>56</xdr:row>
      <xdr:rowOff>71074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44705"/>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71074</xdr:rowOff>
    </xdr:from>
    <xdr:to>
      <xdr:col>10</xdr:col>
      <xdr:colOff>114300</xdr:colOff>
      <xdr:row>56</xdr:row>
      <xdr:rowOff>96934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2274"/>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36661</xdr:rowOff>
    </xdr:from>
    <xdr:to>
      <xdr:col>24</xdr:col>
      <xdr:colOff>114300</xdr:colOff>
      <xdr:row>56</xdr:row>
      <xdr:rowOff>138261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143810</xdr:rowOff>
    </xdr:from>
    <xdr:to>
      <xdr:col>20</xdr:col>
      <xdr:colOff>38100</xdr:colOff>
      <xdr:row>56</xdr:row>
      <xdr:rowOff>73960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65087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66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164155</xdr:rowOff>
    </xdr:from>
    <xdr:to>
      <xdr:col>15</xdr:col>
      <xdr:colOff>101600</xdr:colOff>
      <xdr:row>56</xdr:row>
      <xdr:rowOff>94305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110832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20274</xdr:rowOff>
    </xdr:from>
    <xdr:to>
      <xdr:col>10</xdr:col>
      <xdr:colOff>165100</xdr:colOff>
      <xdr:row>56</xdr:row>
      <xdr:rowOff>121874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113001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46134</xdr:rowOff>
    </xdr:from>
    <xdr:to>
      <xdr:col>6</xdr:col>
      <xdr:colOff>38100</xdr:colOff>
      <xdr:row>56</xdr:row>
      <xdr:rowOff>147734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25172</xdr:rowOff>
    </xdr:from>
    <xdr:to>
      <xdr:col>24</xdr:col>
      <xdr:colOff>63500</xdr:colOff>
      <xdr:row>78</xdr:row>
      <xdr:rowOff>34269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98272"/>
          <a:ext cx="8382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34269</xdr:rowOff>
    </xdr:from>
    <xdr:to>
      <xdr:col>19</xdr:col>
      <xdr:colOff>177800</xdr:colOff>
      <xdr:row>78</xdr:row>
      <xdr:rowOff>34544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0736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34544</xdr:rowOff>
    </xdr:from>
    <xdr:to>
      <xdr:col>15</xdr:col>
      <xdr:colOff>50800</xdr:colOff>
      <xdr:row>78</xdr:row>
      <xdr:rowOff>54294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07644"/>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54294</xdr:rowOff>
    </xdr:from>
    <xdr:to>
      <xdr:col>10</xdr:col>
      <xdr:colOff>114300</xdr:colOff>
      <xdr:row>78</xdr:row>
      <xdr:rowOff>75234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27394"/>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145822</xdr:rowOff>
    </xdr:from>
    <xdr:to>
      <xdr:col>24</xdr:col>
      <xdr:colOff>114300</xdr:colOff>
      <xdr:row>78</xdr:row>
      <xdr:rowOff>75972</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60749</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154919</xdr:rowOff>
    </xdr:from>
    <xdr:to>
      <xdr:col>20</xdr:col>
      <xdr:colOff>38100</xdr:colOff>
      <xdr:row>78</xdr:row>
      <xdr:rowOff>85069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76196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4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155194</xdr:rowOff>
    </xdr:from>
    <xdr:to>
      <xdr:col>15</xdr:col>
      <xdr:colOff>101600</xdr:colOff>
      <xdr:row>78</xdr:row>
      <xdr:rowOff>85344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76471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3494</xdr:rowOff>
    </xdr:from>
    <xdr:to>
      <xdr:col>10</xdr:col>
      <xdr:colOff>165100</xdr:colOff>
      <xdr:row>78</xdr:row>
      <xdr:rowOff>105094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96221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24434</xdr:rowOff>
    </xdr:from>
    <xdr:to>
      <xdr:col>6</xdr:col>
      <xdr:colOff>38100</xdr:colOff>
      <xdr:row>78</xdr:row>
      <xdr:rowOff>126034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117161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155321</xdr:rowOff>
    </xdr:from>
    <xdr:to>
      <xdr:col>24</xdr:col>
      <xdr:colOff>63500</xdr:colOff>
      <xdr:row>95</xdr:row>
      <xdr:rowOff>58460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1621"/>
          <a:ext cx="838200" cy="7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62956</xdr:rowOff>
    </xdr:from>
    <xdr:to>
      <xdr:col>19</xdr:col>
      <xdr:colOff>177800</xdr:colOff>
      <xdr:row>95</xdr:row>
      <xdr:rowOff>58460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179256"/>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62956</xdr:rowOff>
    </xdr:from>
    <xdr:to>
      <xdr:col>15</xdr:col>
      <xdr:colOff>50800</xdr:colOff>
      <xdr:row>96</xdr:row>
      <xdr:rowOff>1136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79256"/>
          <a:ext cx="889000" cy="28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1136</xdr:rowOff>
    </xdr:from>
    <xdr:to>
      <xdr:col>10</xdr:col>
      <xdr:colOff>114300</xdr:colOff>
      <xdr:row>96</xdr:row>
      <xdr:rowOff>76519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60336"/>
          <a:ext cx="88900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104521</xdr:rowOff>
    </xdr:from>
    <xdr:to>
      <xdr:col>24</xdr:col>
      <xdr:colOff>114300</xdr:colOff>
      <xdr:row>95</xdr:row>
      <xdr:rowOff>34671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127398</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7660</xdr:rowOff>
    </xdr:from>
    <xdr:to>
      <xdr:col>20</xdr:col>
      <xdr:colOff>38100</xdr:colOff>
      <xdr:row>95</xdr:row>
      <xdr:rowOff>109260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9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12156</xdr:rowOff>
    </xdr:from>
    <xdr:to>
      <xdr:col>15</xdr:col>
      <xdr:colOff>101600</xdr:colOff>
      <xdr:row>94</xdr:row>
      <xdr:rowOff>113756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2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130283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0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121786</xdr:rowOff>
    </xdr:from>
    <xdr:to>
      <xdr:col>10</xdr:col>
      <xdr:colOff>165100</xdr:colOff>
      <xdr:row>96</xdr:row>
      <xdr:rowOff>51936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68463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25719</xdr:rowOff>
    </xdr:from>
    <xdr:to>
      <xdr:col>6</xdr:col>
      <xdr:colOff>38100</xdr:colOff>
      <xdr:row>96</xdr:row>
      <xdr:rowOff>127319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40158</xdr:rowOff>
    </xdr:from>
    <xdr:to>
      <xdr:col>55</xdr:col>
      <xdr:colOff>0</xdr:colOff>
      <xdr:row>36</xdr:row>
      <xdr:rowOff>107659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12358"/>
          <a:ext cx="838200" cy="6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107659</xdr:rowOff>
    </xdr:from>
    <xdr:to>
      <xdr:col>50</xdr:col>
      <xdr:colOff>114300</xdr:colOff>
      <xdr:row>37</xdr:row>
      <xdr:rowOff>107774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79859"/>
          <a:ext cx="889000" cy="1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137053</xdr:rowOff>
    </xdr:from>
    <xdr:to>
      <xdr:col>45</xdr:col>
      <xdr:colOff>177800</xdr:colOff>
      <xdr:row>37</xdr:row>
      <xdr:rowOff>107774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66353"/>
          <a:ext cx="889000" cy="4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137053</xdr:rowOff>
    </xdr:from>
    <xdr:to>
      <xdr:col>41</xdr:col>
      <xdr:colOff>50800</xdr:colOff>
      <xdr:row>37</xdr:row>
      <xdr:rowOff>109003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66353"/>
          <a:ext cx="889000" cy="4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160808</xdr:rowOff>
    </xdr:from>
    <xdr:to>
      <xdr:col>55</xdr:col>
      <xdr:colOff>50800</xdr:colOff>
      <xdr:row>36</xdr:row>
      <xdr:rowOff>90958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139235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56859</xdr:rowOff>
    </xdr:from>
    <xdr:to>
      <xdr:col>50</xdr:col>
      <xdr:colOff>165100</xdr:colOff>
      <xdr:row>36</xdr:row>
      <xdr:rowOff>158459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149586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2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56974</xdr:rowOff>
    </xdr:from>
    <xdr:to>
      <xdr:col>46</xdr:col>
      <xdr:colOff>38100</xdr:colOff>
      <xdr:row>37</xdr:row>
      <xdr:rowOff>158574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86253</xdr:rowOff>
    </xdr:from>
    <xdr:to>
      <xdr:col>41</xdr:col>
      <xdr:colOff>101600</xdr:colOff>
      <xdr:row>35</xdr:row>
      <xdr:rowOff>16403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58203</xdr:rowOff>
    </xdr:from>
    <xdr:to>
      <xdr:col>36</xdr:col>
      <xdr:colOff>165100</xdr:colOff>
      <xdr:row>37</xdr:row>
      <xdr:rowOff>159803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150930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47110</xdr:rowOff>
    </xdr:from>
    <xdr:to>
      <xdr:col>55</xdr:col>
      <xdr:colOff>0</xdr:colOff>
      <xdr:row>58</xdr:row>
      <xdr:rowOff>117895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48310"/>
          <a:ext cx="838200" cy="4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60372</xdr:rowOff>
    </xdr:from>
    <xdr:to>
      <xdr:col>50</xdr:col>
      <xdr:colOff>114300</xdr:colOff>
      <xdr:row>58</xdr:row>
      <xdr:rowOff>117895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04472"/>
          <a:ext cx="889000" cy="5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60372</xdr:rowOff>
    </xdr:from>
    <xdr:to>
      <xdr:col>45</xdr:col>
      <xdr:colOff>177800</xdr:colOff>
      <xdr:row>58</xdr:row>
      <xdr:rowOff>117901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04472"/>
          <a:ext cx="889000" cy="5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117901</xdr:rowOff>
    </xdr:from>
    <xdr:to>
      <xdr:col>41</xdr:col>
      <xdr:colOff>50800</xdr:colOff>
      <xdr:row>58</xdr:row>
      <xdr:rowOff>167083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2001"/>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167760</xdr:rowOff>
    </xdr:from>
    <xdr:to>
      <xdr:col>55</xdr:col>
      <xdr:colOff>50800</xdr:colOff>
      <xdr:row>56</xdr:row>
      <xdr:rowOff>97910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19187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4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67095</xdr:rowOff>
    </xdr:from>
    <xdr:to>
      <xdr:col>50</xdr:col>
      <xdr:colOff>165100</xdr:colOff>
      <xdr:row>58</xdr:row>
      <xdr:rowOff>168695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159822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9572</xdr:rowOff>
    </xdr:from>
    <xdr:to>
      <xdr:col>46</xdr:col>
      <xdr:colOff>38100</xdr:colOff>
      <xdr:row>58</xdr:row>
      <xdr:rowOff>111172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102299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67101</xdr:rowOff>
    </xdr:from>
    <xdr:to>
      <xdr:col>41</xdr:col>
      <xdr:colOff>101600</xdr:colOff>
      <xdr:row>58</xdr:row>
      <xdr:rowOff>168701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159828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116283</xdr:rowOff>
    </xdr:from>
    <xdr:to>
      <xdr:col>36</xdr:col>
      <xdr:colOff>165100</xdr:colOff>
      <xdr:row>59</xdr:row>
      <xdr:rowOff>46433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37560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40150</xdr:rowOff>
    </xdr:from>
    <xdr:to>
      <xdr:col>55</xdr:col>
      <xdr:colOff>0</xdr:colOff>
      <xdr:row>78</xdr:row>
      <xdr:rowOff>87807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213100"/>
          <a:ext cx="838200" cy="124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87807</xdr:rowOff>
    </xdr:from>
    <xdr:to>
      <xdr:col>50</xdr:col>
      <xdr:colOff>114300</xdr:colOff>
      <xdr:row>79</xdr:row>
      <xdr:rowOff>41348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60907"/>
          <a:ext cx="889000" cy="1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xdr:rowOff>
    </xdr:from>
    <xdr:to>
      <xdr:col>45</xdr:col>
      <xdr:colOff>177800</xdr:colOff>
      <xdr:row>79</xdr:row>
      <xdr:rowOff>41348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4483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xdr:rowOff>
    </xdr:from>
    <xdr:to>
      <xdr:col>41</xdr:col>
      <xdr:colOff>50800</xdr:colOff>
      <xdr:row>79</xdr:row>
      <xdr:rowOff>65546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44837"/>
          <a:ext cx="889000" cy="6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160800</xdr:rowOff>
    </xdr:from>
    <xdr:to>
      <xdr:col>55</xdr:col>
      <xdr:colOff>50800</xdr:colOff>
      <xdr:row>71</xdr:row>
      <xdr:rowOff>90950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75727</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07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37007</xdr:rowOff>
    </xdr:from>
    <xdr:to>
      <xdr:col>50</xdr:col>
      <xdr:colOff>165100</xdr:colOff>
      <xdr:row>78</xdr:row>
      <xdr:rowOff>138607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161998</xdr:rowOff>
    </xdr:from>
    <xdr:to>
      <xdr:col>46</xdr:col>
      <xdr:colOff>38100</xdr:colOff>
      <xdr:row>79</xdr:row>
      <xdr:rowOff>92148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83275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120937</xdr:rowOff>
    </xdr:from>
    <xdr:to>
      <xdr:col>41</xdr:col>
      <xdr:colOff>101600</xdr:colOff>
      <xdr:row>79</xdr:row>
      <xdr:rowOff>51087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42214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14746</xdr:rowOff>
    </xdr:from>
    <xdr:to>
      <xdr:col>36</xdr:col>
      <xdr:colOff>165100</xdr:colOff>
      <xdr:row>79</xdr:row>
      <xdr:rowOff>116346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107473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123574</xdr:rowOff>
    </xdr:from>
    <xdr:to>
      <xdr:col>55</xdr:col>
      <xdr:colOff>0</xdr:colOff>
      <xdr:row>98</xdr:row>
      <xdr:rowOff>5429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54224"/>
          <a:ext cx="838200" cy="5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112446</xdr:rowOff>
    </xdr:from>
    <xdr:to>
      <xdr:col>50</xdr:col>
      <xdr:colOff>114300</xdr:colOff>
      <xdr:row>98</xdr:row>
      <xdr:rowOff>5429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43096"/>
          <a:ext cx="889000" cy="6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112446</xdr:rowOff>
    </xdr:from>
    <xdr:to>
      <xdr:col>45</xdr:col>
      <xdr:colOff>177800</xdr:colOff>
      <xdr:row>97</xdr:row>
      <xdr:rowOff>142768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43096"/>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142768</xdr:rowOff>
    </xdr:from>
    <xdr:to>
      <xdr:col>41</xdr:col>
      <xdr:colOff>50800</xdr:colOff>
      <xdr:row>98</xdr:row>
      <xdr:rowOff>17807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73418"/>
          <a:ext cx="8890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72774</xdr:rowOff>
    </xdr:from>
    <xdr:to>
      <xdr:col>55</xdr:col>
      <xdr:colOff>50800</xdr:colOff>
      <xdr:row>98</xdr:row>
      <xdr:rowOff>2924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51201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126079</xdr:rowOff>
    </xdr:from>
    <xdr:to>
      <xdr:col>50</xdr:col>
      <xdr:colOff>165100</xdr:colOff>
      <xdr:row>98</xdr:row>
      <xdr:rowOff>56229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61646</xdr:rowOff>
    </xdr:from>
    <xdr:to>
      <xdr:col>46</xdr:col>
      <xdr:colOff>38100</xdr:colOff>
      <xdr:row>97</xdr:row>
      <xdr:rowOff>163246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91968</xdr:rowOff>
    </xdr:from>
    <xdr:to>
      <xdr:col>41</xdr:col>
      <xdr:colOff>101600</xdr:colOff>
      <xdr:row>98</xdr:row>
      <xdr:rowOff>22118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138457</xdr:rowOff>
    </xdr:from>
    <xdr:to>
      <xdr:col>36</xdr:col>
      <xdr:colOff>165100</xdr:colOff>
      <xdr:row>98</xdr:row>
      <xdr:rowOff>68607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59734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72651</xdr:rowOff>
    </xdr:from>
    <xdr:to>
      <xdr:col>85</xdr:col>
      <xdr:colOff>127000</xdr:colOff>
      <xdr:row>77</xdr:row>
      <xdr:rowOff>83762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274301"/>
          <a:ext cx="8382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63170</xdr:rowOff>
    </xdr:from>
    <xdr:to>
      <xdr:col>81</xdr:col>
      <xdr:colOff>50800</xdr:colOff>
      <xdr:row>77</xdr:row>
      <xdr:rowOff>72651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64820"/>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63170</xdr:rowOff>
    </xdr:from>
    <xdr:to>
      <xdr:col>76</xdr:col>
      <xdr:colOff>114300</xdr:colOff>
      <xdr:row>77</xdr:row>
      <xdr:rowOff>63793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64820"/>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27491</xdr:rowOff>
    </xdr:from>
    <xdr:to>
      <xdr:col>71</xdr:col>
      <xdr:colOff>177800</xdr:colOff>
      <xdr:row>77</xdr:row>
      <xdr:rowOff>63793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29141"/>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32962</xdr:rowOff>
    </xdr:from>
    <xdr:to>
      <xdr:col>85</xdr:col>
      <xdr:colOff>177800</xdr:colOff>
      <xdr:row>77</xdr:row>
      <xdr:rowOff>134562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119339</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21851</xdr:rowOff>
    </xdr:from>
    <xdr:to>
      <xdr:col>81</xdr:col>
      <xdr:colOff>101600</xdr:colOff>
      <xdr:row>77</xdr:row>
      <xdr:rowOff>123451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114578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12370</xdr:rowOff>
    </xdr:from>
    <xdr:to>
      <xdr:col>76</xdr:col>
      <xdr:colOff>165100</xdr:colOff>
      <xdr:row>77</xdr:row>
      <xdr:rowOff>113970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105097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12993</xdr:rowOff>
    </xdr:from>
    <xdr:to>
      <xdr:col>72</xdr:col>
      <xdr:colOff>38100</xdr:colOff>
      <xdr:row>77</xdr:row>
      <xdr:rowOff>114593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105720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148141</xdr:rowOff>
    </xdr:from>
    <xdr:to>
      <xdr:col>67</xdr:col>
      <xdr:colOff>101600</xdr:colOff>
      <xdr:row>77</xdr:row>
      <xdr:rowOff>78291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69418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33500</xdr:rowOff>
    </xdr:from>
    <xdr:to>
      <xdr:col>85</xdr:col>
      <xdr:colOff>127000</xdr:colOff>
      <xdr:row>98</xdr:row>
      <xdr:rowOff>151617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35600"/>
          <a:ext cx="838200" cy="1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33500</xdr:rowOff>
    </xdr:from>
    <xdr:to>
      <xdr:col>81</xdr:col>
      <xdr:colOff>50800</xdr:colOff>
      <xdr:row>98</xdr:row>
      <xdr:rowOff>103634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35600"/>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103634</xdr:rowOff>
    </xdr:from>
    <xdr:to>
      <xdr:col>76</xdr:col>
      <xdr:colOff>114300</xdr:colOff>
      <xdr:row>98</xdr:row>
      <xdr:rowOff>110885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05734"/>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110885</xdr:rowOff>
    </xdr:from>
    <xdr:to>
      <xdr:col>71</xdr:col>
      <xdr:colOff>177800</xdr:colOff>
      <xdr:row>98</xdr:row>
      <xdr:rowOff>162148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2985"/>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100817</xdr:rowOff>
    </xdr:from>
    <xdr:to>
      <xdr:col>85</xdr:col>
      <xdr:colOff>177800</xdr:colOff>
      <xdr:row>99</xdr:row>
      <xdr:rowOff>30967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15744</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154150</xdr:rowOff>
    </xdr:from>
    <xdr:to>
      <xdr:col>81</xdr:col>
      <xdr:colOff>101600</xdr:colOff>
      <xdr:row>98</xdr:row>
      <xdr:rowOff>84300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100827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6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52834</xdr:rowOff>
    </xdr:from>
    <xdr:to>
      <xdr:col>76</xdr:col>
      <xdr:colOff>165100</xdr:colOff>
      <xdr:row>98</xdr:row>
      <xdr:rowOff>154434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145561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60085</xdr:rowOff>
    </xdr:from>
    <xdr:to>
      <xdr:col>72</xdr:col>
      <xdr:colOff>38100</xdr:colOff>
      <xdr:row>98</xdr:row>
      <xdr:rowOff>161685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111348</xdr:rowOff>
    </xdr:from>
    <xdr:to>
      <xdr:col>67</xdr:col>
      <xdr:colOff>101600</xdr:colOff>
      <xdr:row>99</xdr:row>
      <xdr:rowOff>41498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32625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57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42355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7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84282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84282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52614</xdr:rowOff>
    </xdr:from>
    <xdr:to>
      <xdr:col>116</xdr:col>
      <xdr:colOff>63500</xdr:colOff>
      <xdr:row>77</xdr:row>
      <xdr:rowOff>62423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54264"/>
          <a:ext cx="8382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5446</xdr:rowOff>
    </xdr:from>
    <xdr:to>
      <xdr:col>111</xdr:col>
      <xdr:colOff>177800</xdr:colOff>
      <xdr:row>77</xdr:row>
      <xdr:rowOff>62423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35646"/>
          <a:ext cx="889000" cy="2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5446</xdr:rowOff>
    </xdr:from>
    <xdr:to>
      <xdr:col>107</xdr:col>
      <xdr:colOff>50800</xdr:colOff>
      <xdr:row>76</xdr:row>
      <xdr:rowOff>14351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35646"/>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14351</xdr:rowOff>
    </xdr:from>
    <xdr:to>
      <xdr:col>102</xdr:col>
      <xdr:colOff>114300</xdr:colOff>
      <xdr:row>76</xdr:row>
      <xdr:rowOff>40171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44551"/>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1814</xdr:rowOff>
    </xdr:from>
    <xdr:to>
      <xdr:col>116</xdr:col>
      <xdr:colOff>114300</xdr:colOff>
      <xdr:row>77</xdr:row>
      <xdr:rowOff>103414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151691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11623</xdr:rowOff>
    </xdr:from>
    <xdr:to>
      <xdr:col>112</xdr:col>
      <xdr:colOff>38100</xdr:colOff>
      <xdr:row>77</xdr:row>
      <xdr:rowOff>113223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2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104350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3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126096</xdr:rowOff>
    </xdr:from>
    <xdr:to>
      <xdr:col>107</xdr:col>
      <xdr:colOff>101600</xdr:colOff>
      <xdr:row>76</xdr:row>
      <xdr:rowOff>56246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8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47373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135001</xdr:rowOff>
    </xdr:from>
    <xdr:to>
      <xdr:col>102</xdr:col>
      <xdr:colOff>165100</xdr:colOff>
      <xdr:row>76</xdr:row>
      <xdr:rowOff>65151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56278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160821</xdr:rowOff>
    </xdr:from>
    <xdr:to>
      <xdr:col>98</xdr:col>
      <xdr:colOff>38100</xdr:colOff>
      <xdr:row>76</xdr:row>
      <xdr:rowOff>90971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82098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594,160</a:t>
          </a:r>
          <a:r>
            <a:rPr kumimoji="1" lang="ja-JP" altLang="ja-JP" sz="1100" b="0" i="0" baseline="0">
              <a:solidFill>
                <a:schemeClr val="dk1"/>
              </a:solidFill>
              <a:effectLst/>
              <a:latin typeface="+mn-lt"/>
              <a:ea typeface="+mn-ea"/>
              <a:cs typeface="+mn-cs"/>
            </a:rPr>
            <a:t>円となって</a:t>
          </a:r>
          <a:r>
            <a:rPr kumimoji="1" lang="ja-JP" altLang="en-US" sz="1100" b="0" i="0" baseline="0">
              <a:solidFill>
                <a:schemeClr val="dk1"/>
              </a:solidFill>
              <a:effectLst/>
              <a:latin typeface="+mn-lt"/>
              <a:ea typeface="+mn-ea"/>
              <a:cs typeface="+mn-cs"/>
            </a:rPr>
            <a:t>おり、昨年度と比較して大幅に増加しているが、</a:t>
          </a:r>
          <a:r>
            <a:rPr kumimoji="1" lang="ja-JP" altLang="ja-JP" sz="1100" b="0" i="0" baseline="0">
              <a:solidFill>
                <a:schemeClr val="dk1"/>
              </a:solidFill>
              <a:effectLst/>
              <a:latin typeface="+mn-lt"/>
              <a:ea typeface="+mn-ea"/>
              <a:cs typeface="+mn-cs"/>
            </a:rPr>
            <a:t>応急給食機能や公民館機能を備えた防災複合施設建設（普通建設事業費）のため</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さらに、</a:t>
          </a:r>
          <a:r>
            <a:rPr kumimoji="1" lang="ja-JP" altLang="ja-JP" sz="1100" b="0" i="0" baseline="0">
              <a:solidFill>
                <a:schemeClr val="dk1"/>
              </a:solidFill>
              <a:effectLst/>
              <a:latin typeface="+mn-lt"/>
              <a:ea typeface="+mn-ea"/>
              <a:cs typeface="+mn-cs"/>
            </a:rPr>
            <a:t>人件費は、これまでに実施された定員管理により、類似団体平均を大きく下回っており、今後も同様に適正な管理に努め</a:t>
          </a:r>
          <a:r>
            <a:rPr kumimoji="1" lang="ja-JP" altLang="ja-JP" sz="1100" b="0" i="0" baseline="0">
              <a:solidFill>
                <a:sysClr val="windowText" lastClr="000000"/>
              </a:solidFill>
              <a:effectLst/>
              <a:latin typeface="+mn-lt"/>
              <a:ea typeface="+mn-ea"/>
              <a:cs typeface="+mn-cs"/>
            </a:rPr>
            <a:t>、</a:t>
          </a:r>
          <a:r>
            <a:rPr kumimoji="1" lang="ja-JP" altLang="ja-JP" sz="1100" b="0" i="0" baseline="0">
              <a:solidFill>
                <a:schemeClr val="dk1"/>
              </a:solidFill>
              <a:effectLst/>
              <a:latin typeface="+mn-lt"/>
              <a:ea typeface="+mn-ea"/>
              <a:cs typeface="+mn-cs"/>
            </a:rPr>
            <a:t>公債費については、令和元年度に繰上償還を行ったため増加したが、これまでの起債抑制政策により類似団体平均を大きく下回っている。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14,648
14,369
27.92
8,965,627
8,703,253
224,829
3,747,383
1,828,145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3493</xdr:rowOff>
    </xdr:from>
    <xdr:to>
      <xdr:col>24</xdr:col>
      <xdr:colOff>63500</xdr:colOff>
      <xdr:row>38</xdr:row>
      <xdr:rowOff>40831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18593"/>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92266</xdr:rowOff>
    </xdr:from>
    <xdr:to>
      <xdr:col>19</xdr:col>
      <xdr:colOff>177800</xdr:colOff>
      <xdr:row>38</xdr:row>
      <xdr:rowOff>40831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35916"/>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73597</xdr:rowOff>
    </xdr:from>
    <xdr:to>
      <xdr:col>15</xdr:col>
      <xdr:colOff>50800</xdr:colOff>
      <xdr:row>37</xdr:row>
      <xdr:rowOff>92266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724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45403</xdr:rowOff>
    </xdr:from>
    <xdr:to>
      <xdr:col>10</xdr:col>
      <xdr:colOff>114300</xdr:colOff>
      <xdr:row>37</xdr:row>
      <xdr:rowOff>73597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8905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124142</xdr:rowOff>
    </xdr:from>
    <xdr:to>
      <xdr:col>24</xdr:col>
      <xdr:colOff>114300</xdr:colOff>
      <xdr:row>38</xdr:row>
      <xdr:rowOff>54293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6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39069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161481</xdr:rowOff>
    </xdr:from>
    <xdr:to>
      <xdr:col>20</xdr:col>
      <xdr:colOff>38100</xdr:colOff>
      <xdr:row>38</xdr:row>
      <xdr:rowOff>91631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82758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41466</xdr:rowOff>
    </xdr:from>
    <xdr:to>
      <xdr:col>15</xdr:col>
      <xdr:colOff>101600</xdr:colOff>
      <xdr:row>37</xdr:row>
      <xdr:rowOff>143066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22797</xdr:rowOff>
    </xdr:from>
    <xdr:to>
      <xdr:col>10</xdr:col>
      <xdr:colOff>165100</xdr:colOff>
      <xdr:row>37</xdr:row>
      <xdr:rowOff>124397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166053</xdr:rowOff>
    </xdr:from>
    <xdr:to>
      <xdr:col>6</xdr:col>
      <xdr:colOff>38100</xdr:colOff>
      <xdr:row>37</xdr:row>
      <xdr:rowOff>96203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87330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146926</xdr:rowOff>
    </xdr:from>
    <xdr:to>
      <xdr:col>24</xdr:col>
      <xdr:colOff>63500</xdr:colOff>
      <xdr:row>58</xdr:row>
      <xdr:rowOff>2887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19576"/>
          <a:ext cx="838200" cy="2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146926</xdr:rowOff>
    </xdr:from>
    <xdr:to>
      <xdr:col>19</xdr:col>
      <xdr:colOff>177800</xdr:colOff>
      <xdr:row>57</xdr:row>
      <xdr:rowOff>158098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19576"/>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97411</xdr:rowOff>
    </xdr:from>
    <xdr:to>
      <xdr:col>15</xdr:col>
      <xdr:colOff>50800</xdr:colOff>
      <xdr:row>57</xdr:row>
      <xdr:rowOff>158098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98611"/>
          <a:ext cx="889000" cy="2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97411</xdr:rowOff>
    </xdr:from>
    <xdr:to>
      <xdr:col>10</xdr:col>
      <xdr:colOff>114300</xdr:colOff>
      <xdr:row>58</xdr:row>
      <xdr:rowOff>4305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98611"/>
          <a:ext cx="8890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123537</xdr:rowOff>
    </xdr:from>
    <xdr:to>
      <xdr:col>24</xdr:col>
      <xdr:colOff>114300</xdr:colOff>
      <xdr:row>58</xdr:row>
      <xdr:rowOff>53687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1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96126</xdr:rowOff>
    </xdr:from>
    <xdr:to>
      <xdr:col>20</xdr:col>
      <xdr:colOff>38100</xdr:colOff>
      <xdr:row>58</xdr:row>
      <xdr:rowOff>26276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17403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107298</xdr:rowOff>
    </xdr:from>
    <xdr:to>
      <xdr:col>15</xdr:col>
      <xdr:colOff>101600</xdr:colOff>
      <xdr:row>58</xdr:row>
      <xdr:rowOff>37448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28575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46611</xdr:rowOff>
    </xdr:from>
    <xdr:to>
      <xdr:col>10</xdr:col>
      <xdr:colOff>165100</xdr:colOff>
      <xdr:row>56</xdr:row>
      <xdr:rowOff>148211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124955</xdr:rowOff>
    </xdr:from>
    <xdr:to>
      <xdr:col>6</xdr:col>
      <xdr:colOff>38100</xdr:colOff>
      <xdr:row>58</xdr:row>
      <xdr:rowOff>55105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46232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145045</xdr:rowOff>
    </xdr:from>
    <xdr:to>
      <xdr:col>24</xdr:col>
      <xdr:colOff>63500</xdr:colOff>
      <xdr:row>77</xdr:row>
      <xdr:rowOff>58382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5245"/>
          <a:ext cx="838200" cy="8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153237</xdr:rowOff>
    </xdr:from>
    <xdr:to>
      <xdr:col>19</xdr:col>
      <xdr:colOff>177800</xdr:colOff>
      <xdr:row>77</xdr:row>
      <xdr:rowOff>58382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83437"/>
          <a:ext cx="8890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153237</xdr:rowOff>
    </xdr:from>
    <xdr:to>
      <xdr:col>15</xdr:col>
      <xdr:colOff>50800</xdr:colOff>
      <xdr:row>77</xdr:row>
      <xdr:rowOff>110900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83437"/>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110900</xdr:rowOff>
    </xdr:from>
    <xdr:to>
      <xdr:col>10</xdr:col>
      <xdr:colOff>114300</xdr:colOff>
      <xdr:row>77</xdr:row>
      <xdr:rowOff>141072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12550"/>
          <a:ext cx="889000" cy="3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94245</xdr:rowOff>
    </xdr:from>
    <xdr:to>
      <xdr:col>24</xdr:col>
      <xdr:colOff>114300</xdr:colOff>
      <xdr:row>77</xdr:row>
      <xdr:rowOff>24395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72672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7582</xdr:rowOff>
    </xdr:from>
    <xdr:to>
      <xdr:col>20</xdr:col>
      <xdr:colOff>38100</xdr:colOff>
      <xdr:row>77</xdr:row>
      <xdr:rowOff>109182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100309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102437</xdr:rowOff>
    </xdr:from>
    <xdr:to>
      <xdr:col>15</xdr:col>
      <xdr:colOff>101600</xdr:colOff>
      <xdr:row>77</xdr:row>
      <xdr:rowOff>32587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23714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60100</xdr:rowOff>
    </xdr:from>
    <xdr:to>
      <xdr:col>10</xdr:col>
      <xdr:colOff>165100</xdr:colOff>
      <xdr:row>77</xdr:row>
      <xdr:rowOff>161700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152827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90272</xdr:rowOff>
    </xdr:from>
    <xdr:to>
      <xdr:col>6</xdr:col>
      <xdr:colOff>38100</xdr:colOff>
      <xdr:row>78</xdr:row>
      <xdr:rowOff>20422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105670</xdr:rowOff>
    </xdr:from>
    <xdr:to>
      <xdr:col>24</xdr:col>
      <xdr:colOff>62865</xdr:colOff>
      <xdr:row>98</xdr:row>
      <xdr:rowOff>37081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07620"/>
          <a:ext cx="1270" cy="113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40908</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37081</xdr:rowOff>
    </xdr:from>
    <xdr:to>
      <xdr:col>24</xdr:col>
      <xdr:colOff>152400</xdr:colOff>
      <xdr:row>98</xdr:row>
      <xdr:rowOff>37081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3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52347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105670</xdr:rowOff>
    </xdr:from>
    <xdr:to>
      <xdr:col>24</xdr:col>
      <xdr:colOff>152400</xdr:colOff>
      <xdr:row>91</xdr:row>
      <xdr:rowOff>105670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128879</xdr:rowOff>
    </xdr:from>
    <xdr:to>
      <xdr:col>24</xdr:col>
      <xdr:colOff>63500</xdr:colOff>
      <xdr:row>97</xdr:row>
      <xdr:rowOff>139807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59529"/>
          <a:ext cx="838200" cy="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9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155880</xdr:rowOff>
    </xdr:from>
    <xdr:to>
      <xdr:col>24</xdr:col>
      <xdr:colOff>114300</xdr:colOff>
      <xdr:row>96</xdr:row>
      <xdr:rowOff>86030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128879</xdr:rowOff>
    </xdr:from>
    <xdr:to>
      <xdr:col>19</xdr:col>
      <xdr:colOff>177800</xdr:colOff>
      <xdr:row>97</xdr:row>
      <xdr:rowOff>155206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952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152222</xdr:rowOff>
    </xdr:from>
    <xdr:to>
      <xdr:col>20</xdr:col>
      <xdr:colOff>38100</xdr:colOff>
      <xdr:row>96</xdr:row>
      <xdr:rowOff>82372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3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98899</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155206</xdr:rowOff>
    </xdr:from>
    <xdr:to>
      <xdr:col>15</xdr:col>
      <xdr:colOff>50800</xdr:colOff>
      <xdr:row>98</xdr:row>
      <xdr:rowOff>35947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5856"/>
          <a:ext cx="889000" cy="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161519</xdr:rowOff>
    </xdr:from>
    <xdr:to>
      <xdr:col>15</xdr:col>
      <xdr:colOff>101600</xdr:colOff>
      <xdr:row>96</xdr:row>
      <xdr:rowOff>91669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4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108196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35947</xdr:rowOff>
    </xdr:from>
    <xdr:to>
      <xdr:col>10</xdr:col>
      <xdr:colOff>114300</xdr:colOff>
      <xdr:row>98</xdr:row>
      <xdr:rowOff>57907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38047"/>
          <a:ext cx="889000" cy="2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43439</xdr:rowOff>
    </xdr:from>
    <xdr:to>
      <xdr:col>10</xdr:col>
      <xdr:colOff>165100</xdr:colOff>
      <xdr:row>96</xdr:row>
      <xdr:rowOff>145039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161566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91773</xdr:rowOff>
    </xdr:from>
    <xdr:to>
      <xdr:col>6</xdr:col>
      <xdr:colOff>38100</xdr:colOff>
      <xdr:row>97</xdr:row>
      <xdr:rowOff>21923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5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38450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89007</xdr:rowOff>
    </xdr:from>
    <xdr:to>
      <xdr:col>24</xdr:col>
      <xdr:colOff>114300</xdr:colOff>
      <xdr:row>98</xdr:row>
      <xdr:rowOff>19157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3934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78079</xdr:rowOff>
    </xdr:from>
    <xdr:to>
      <xdr:col>20</xdr:col>
      <xdr:colOff>38100</xdr:colOff>
      <xdr:row>98</xdr:row>
      <xdr:rowOff>8229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170806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0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104406</xdr:rowOff>
    </xdr:from>
    <xdr:to>
      <xdr:col>15</xdr:col>
      <xdr:colOff>101600</xdr:colOff>
      <xdr:row>98</xdr:row>
      <xdr:rowOff>34556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25683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156597</xdr:rowOff>
    </xdr:from>
    <xdr:to>
      <xdr:col>10</xdr:col>
      <xdr:colOff>165100</xdr:colOff>
      <xdr:row>98</xdr:row>
      <xdr:rowOff>86747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7107</xdr:rowOff>
    </xdr:from>
    <xdr:to>
      <xdr:col>6</xdr:col>
      <xdr:colOff>38100</xdr:colOff>
      <xdr:row>98</xdr:row>
      <xdr:rowOff>108707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99834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6786</xdr:rowOff>
    </xdr:from>
    <xdr:to>
      <xdr:col>55</xdr:col>
      <xdr:colOff>0</xdr:colOff>
      <xdr:row>39</xdr:row>
      <xdr:rowOff>10704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93336"/>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144925</xdr:rowOff>
    </xdr:from>
    <xdr:to>
      <xdr:col>50</xdr:col>
      <xdr:colOff>114300</xdr:colOff>
      <xdr:row>39</xdr:row>
      <xdr:rowOff>10704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60025"/>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144925</xdr:rowOff>
    </xdr:from>
    <xdr:to>
      <xdr:col>45</xdr:col>
      <xdr:colOff>177800</xdr:colOff>
      <xdr:row>38</xdr:row>
      <xdr:rowOff>150151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6002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148844</xdr:rowOff>
    </xdr:from>
    <xdr:to>
      <xdr:col>41</xdr:col>
      <xdr:colOff>50800</xdr:colOff>
      <xdr:row>38</xdr:row>
      <xdr:rowOff>150151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6394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127436</xdr:rowOff>
    </xdr:from>
    <xdr:to>
      <xdr:col>55</xdr:col>
      <xdr:colOff>50800</xdr:colOff>
      <xdr:row>39</xdr:row>
      <xdr:rowOff>57586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47407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6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131354</xdr:rowOff>
    </xdr:from>
    <xdr:to>
      <xdr:col>50</xdr:col>
      <xdr:colOff>165100</xdr:colOff>
      <xdr:row>39</xdr:row>
      <xdr:rowOff>61504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52631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94125</xdr:rowOff>
    </xdr:from>
    <xdr:to>
      <xdr:col>46</xdr:col>
      <xdr:colOff>38100</xdr:colOff>
      <xdr:row>39</xdr:row>
      <xdr:rowOff>24275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15402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99351</xdr:rowOff>
    </xdr:from>
    <xdr:to>
      <xdr:col>41</xdr:col>
      <xdr:colOff>101600</xdr:colOff>
      <xdr:row>39</xdr:row>
      <xdr:rowOff>29501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20628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75334</xdr:rowOff>
    </xdr:from>
    <xdr:to>
      <xdr:col>55</xdr:col>
      <xdr:colOff>0</xdr:colOff>
      <xdr:row>58</xdr:row>
      <xdr:rowOff>78709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19434"/>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42438</xdr:rowOff>
    </xdr:from>
    <xdr:to>
      <xdr:col>50</xdr:col>
      <xdr:colOff>114300</xdr:colOff>
      <xdr:row>58</xdr:row>
      <xdr:rowOff>75334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86538"/>
          <a:ext cx="889000" cy="3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15601</xdr:rowOff>
    </xdr:from>
    <xdr:to>
      <xdr:col>45</xdr:col>
      <xdr:colOff>177800</xdr:colOff>
      <xdr:row>58</xdr:row>
      <xdr:rowOff>42438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5970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15601</xdr:rowOff>
    </xdr:from>
    <xdr:to>
      <xdr:col>41</xdr:col>
      <xdr:colOff>50800</xdr:colOff>
      <xdr:row>58</xdr:row>
      <xdr:rowOff>17383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59701"/>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27909</xdr:rowOff>
    </xdr:from>
    <xdr:to>
      <xdr:col>55</xdr:col>
      <xdr:colOff>50800</xdr:colOff>
      <xdr:row>58</xdr:row>
      <xdr:rowOff>129509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7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114286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24534</xdr:rowOff>
    </xdr:from>
    <xdr:to>
      <xdr:col>50</xdr:col>
      <xdr:colOff>165100</xdr:colOff>
      <xdr:row>58</xdr:row>
      <xdr:rowOff>126134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163088</xdr:rowOff>
    </xdr:from>
    <xdr:to>
      <xdr:col>46</xdr:col>
      <xdr:colOff>38100</xdr:colOff>
      <xdr:row>58</xdr:row>
      <xdr:rowOff>93238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84365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136251</xdr:rowOff>
    </xdr:from>
    <xdr:to>
      <xdr:col>41</xdr:col>
      <xdr:colOff>101600</xdr:colOff>
      <xdr:row>58</xdr:row>
      <xdr:rowOff>66401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57528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138033</xdr:rowOff>
    </xdr:from>
    <xdr:to>
      <xdr:col>36</xdr:col>
      <xdr:colOff>165100</xdr:colOff>
      <xdr:row>58</xdr:row>
      <xdr:rowOff>68183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59310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145819</xdr:rowOff>
    </xdr:from>
    <xdr:to>
      <xdr:col>55</xdr:col>
      <xdr:colOff>0</xdr:colOff>
      <xdr:row>79</xdr:row>
      <xdr:rowOff>26780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18919"/>
          <a:ext cx="8382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145819</xdr:rowOff>
    </xdr:from>
    <xdr:to>
      <xdr:col>50</xdr:col>
      <xdr:colOff>114300</xdr:colOff>
      <xdr:row>78</xdr:row>
      <xdr:rowOff>170089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18919"/>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163810</xdr:rowOff>
    </xdr:from>
    <xdr:to>
      <xdr:col>45</xdr:col>
      <xdr:colOff>177800</xdr:colOff>
      <xdr:row>78</xdr:row>
      <xdr:rowOff>170089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36910"/>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163810</xdr:rowOff>
    </xdr:from>
    <xdr:to>
      <xdr:col>41</xdr:col>
      <xdr:colOff>50800</xdr:colOff>
      <xdr:row>79</xdr:row>
      <xdr:rowOff>38041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3691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147430</xdr:rowOff>
    </xdr:from>
    <xdr:to>
      <xdr:col>55</xdr:col>
      <xdr:colOff>50800</xdr:colOff>
      <xdr:row>79</xdr:row>
      <xdr:rowOff>77580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62357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95019</xdr:rowOff>
    </xdr:from>
    <xdr:to>
      <xdr:col>50</xdr:col>
      <xdr:colOff>165100</xdr:colOff>
      <xdr:row>79</xdr:row>
      <xdr:rowOff>25169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16296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6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119289</xdr:rowOff>
    </xdr:from>
    <xdr:to>
      <xdr:col>46</xdr:col>
      <xdr:colOff>38100</xdr:colOff>
      <xdr:row>79</xdr:row>
      <xdr:rowOff>49439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40566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8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113010</xdr:rowOff>
    </xdr:from>
    <xdr:to>
      <xdr:col>41</xdr:col>
      <xdr:colOff>101600</xdr:colOff>
      <xdr:row>79</xdr:row>
      <xdr:rowOff>43160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158691</xdr:rowOff>
    </xdr:from>
    <xdr:to>
      <xdr:col>36</xdr:col>
      <xdr:colOff>165100</xdr:colOff>
      <xdr:row>79</xdr:row>
      <xdr:rowOff>88841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79968</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65136</xdr:rowOff>
    </xdr:from>
    <xdr:to>
      <xdr:col>55</xdr:col>
      <xdr:colOff>0</xdr:colOff>
      <xdr:row>97</xdr:row>
      <xdr:rowOff>82728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95786"/>
          <a:ext cx="8382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82728</xdr:rowOff>
    </xdr:from>
    <xdr:to>
      <xdr:col>50</xdr:col>
      <xdr:colOff>114300</xdr:colOff>
      <xdr:row>97</xdr:row>
      <xdr:rowOff>130880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13378"/>
          <a:ext cx="889000" cy="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130880</xdr:rowOff>
    </xdr:from>
    <xdr:to>
      <xdr:col>45</xdr:col>
      <xdr:colOff>177800</xdr:colOff>
      <xdr:row>97</xdr:row>
      <xdr:rowOff>143312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61530"/>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143312</xdr:rowOff>
    </xdr:from>
    <xdr:to>
      <xdr:col>41</xdr:col>
      <xdr:colOff>50800</xdr:colOff>
      <xdr:row>97</xdr:row>
      <xdr:rowOff>167639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73962"/>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14336</xdr:rowOff>
    </xdr:from>
    <xdr:to>
      <xdr:col>55</xdr:col>
      <xdr:colOff>50800</xdr:colOff>
      <xdr:row>97</xdr:row>
      <xdr:rowOff>115936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164213</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31928</xdr:rowOff>
    </xdr:from>
    <xdr:to>
      <xdr:col>50</xdr:col>
      <xdr:colOff>165100</xdr:colOff>
      <xdr:row>97</xdr:row>
      <xdr:rowOff>133528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80080</xdr:rowOff>
    </xdr:from>
    <xdr:to>
      <xdr:col>46</xdr:col>
      <xdr:colOff>38100</xdr:colOff>
      <xdr:row>98</xdr:row>
      <xdr:rowOff>10230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92512</xdr:rowOff>
    </xdr:from>
    <xdr:to>
      <xdr:col>41</xdr:col>
      <xdr:colOff>101600</xdr:colOff>
      <xdr:row>98</xdr:row>
      <xdr:rowOff>22662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116839</xdr:rowOff>
    </xdr:from>
    <xdr:to>
      <xdr:col>36</xdr:col>
      <xdr:colOff>165100</xdr:colOff>
      <xdr:row>98</xdr:row>
      <xdr:rowOff>46989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38116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138912</xdr:rowOff>
    </xdr:from>
    <xdr:to>
      <xdr:col>85</xdr:col>
      <xdr:colOff>127000</xdr:colOff>
      <xdr:row>37</xdr:row>
      <xdr:rowOff>139205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8256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139205</xdr:rowOff>
    </xdr:from>
    <xdr:to>
      <xdr:col>81</xdr:col>
      <xdr:colOff>50800</xdr:colOff>
      <xdr:row>37</xdr:row>
      <xdr:rowOff>154064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8285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154064</xdr:rowOff>
    </xdr:from>
    <xdr:to>
      <xdr:col>76</xdr:col>
      <xdr:colOff>114300</xdr:colOff>
      <xdr:row>37</xdr:row>
      <xdr:rowOff>154737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7714"/>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126619</xdr:rowOff>
    </xdr:from>
    <xdr:to>
      <xdr:col>71</xdr:col>
      <xdr:colOff>177800</xdr:colOff>
      <xdr:row>37</xdr:row>
      <xdr:rowOff>154737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7026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88112</xdr:rowOff>
    </xdr:from>
    <xdr:to>
      <xdr:col>85</xdr:col>
      <xdr:colOff>177800</xdr:colOff>
      <xdr:row>38</xdr:row>
      <xdr:rowOff>18262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88405</xdr:rowOff>
    </xdr:from>
    <xdr:to>
      <xdr:col>81</xdr:col>
      <xdr:colOff>101600</xdr:colOff>
      <xdr:row>38</xdr:row>
      <xdr:rowOff>18555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2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103264</xdr:rowOff>
    </xdr:from>
    <xdr:to>
      <xdr:col>76</xdr:col>
      <xdr:colOff>165100</xdr:colOff>
      <xdr:row>38</xdr:row>
      <xdr:rowOff>33413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24540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103937</xdr:rowOff>
    </xdr:from>
    <xdr:to>
      <xdr:col>72</xdr:col>
      <xdr:colOff>38100</xdr:colOff>
      <xdr:row>38</xdr:row>
      <xdr:rowOff>34086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7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25214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75819</xdr:rowOff>
    </xdr:from>
    <xdr:to>
      <xdr:col>67</xdr:col>
      <xdr:colOff>101600</xdr:colOff>
      <xdr:row>38</xdr:row>
      <xdr:rowOff>5969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168546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101772</xdr:rowOff>
    </xdr:from>
    <xdr:to>
      <xdr:col>85</xdr:col>
      <xdr:colOff>127000</xdr:colOff>
      <xdr:row>57</xdr:row>
      <xdr:rowOff>98889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31522"/>
          <a:ext cx="838200" cy="3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98889</xdr:rowOff>
    </xdr:from>
    <xdr:to>
      <xdr:col>81</xdr:col>
      <xdr:colOff>50800</xdr:colOff>
      <xdr:row>57</xdr:row>
      <xdr:rowOff>116144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71539"/>
          <a:ext cx="889000" cy="1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116144</xdr:rowOff>
    </xdr:from>
    <xdr:to>
      <xdr:col>76</xdr:col>
      <xdr:colOff>114300</xdr:colOff>
      <xdr:row>57</xdr:row>
      <xdr:rowOff>166907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88794"/>
          <a:ext cx="889000" cy="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166907</xdr:rowOff>
    </xdr:from>
    <xdr:to>
      <xdr:col>71</xdr:col>
      <xdr:colOff>177800</xdr:colOff>
      <xdr:row>58</xdr:row>
      <xdr:rowOff>97347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39557"/>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50972</xdr:rowOff>
    </xdr:from>
    <xdr:to>
      <xdr:col>85</xdr:col>
      <xdr:colOff>177800</xdr:colOff>
      <xdr:row>55</xdr:row>
      <xdr:rowOff>152572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73849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3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48089</xdr:rowOff>
    </xdr:from>
    <xdr:to>
      <xdr:col>81</xdr:col>
      <xdr:colOff>101600</xdr:colOff>
      <xdr:row>57</xdr:row>
      <xdr:rowOff>149689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166216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59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65344</xdr:rowOff>
    </xdr:from>
    <xdr:to>
      <xdr:col>76</xdr:col>
      <xdr:colOff>165100</xdr:colOff>
      <xdr:row>57</xdr:row>
      <xdr:rowOff>166944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3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116107</xdr:rowOff>
    </xdr:from>
    <xdr:to>
      <xdr:col>72</xdr:col>
      <xdr:colOff>38100</xdr:colOff>
      <xdr:row>58</xdr:row>
      <xdr:rowOff>46257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62784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46547</xdr:rowOff>
    </xdr:from>
    <xdr:to>
      <xdr:col>67</xdr:col>
      <xdr:colOff>101600</xdr:colOff>
      <xdr:row>58</xdr:row>
      <xdr:rowOff>148147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139274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72651</xdr:rowOff>
    </xdr:from>
    <xdr:to>
      <xdr:col>85</xdr:col>
      <xdr:colOff>127000</xdr:colOff>
      <xdr:row>97</xdr:row>
      <xdr:rowOff>83762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703301"/>
          <a:ext cx="8382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63170</xdr:rowOff>
    </xdr:from>
    <xdr:to>
      <xdr:col>81</xdr:col>
      <xdr:colOff>50800</xdr:colOff>
      <xdr:row>97</xdr:row>
      <xdr:rowOff>72651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693820"/>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63170</xdr:rowOff>
    </xdr:from>
    <xdr:to>
      <xdr:col>76</xdr:col>
      <xdr:colOff>114300</xdr:colOff>
      <xdr:row>97</xdr:row>
      <xdr:rowOff>63793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93820"/>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27491</xdr:rowOff>
    </xdr:from>
    <xdr:to>
      <xdr:col>71</xdr:col>
      <xdr:colOff>177800</xdr:colOff>
      <xdr:row>97</xdr:row>
      <xdr:rowOff>63793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58141"/>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32962</xdr:rowOff>
    </xdr:from>
    <xdr:to>
      <xdr:col>85</xdr:col>
      <xdr:colOff>177800</xdr:colOff>
      <xdr:row>97</xdr:row>
      <xdr:rowOff>134562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119339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21851</xdr:rowOff>
    </xdr:from>
    <xdr:to>
      <xdr:col>81</xdr:col>
      <xdr:colOff>101600</xdr:colOff>
      <xdr:row>97</xdr:row>
      <xdr:rowOff>123451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12370</xdr:rowOff>
    </xdr:from>
    <xdr:to>
      <xdr:col>76</xdr:col>
      <xdr:colOff>165100</xdr:colOff>
      <xdr:row>97</xdr:row>
      <xdr:rowOff>113970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105097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12993</xdr:rowOff>
    </xdr:from>
    <xdr:to>
      <xdr:col>72</xdr:col>
      <xdr:colOff>38100</xdr:colOff>
      <xdr:row>97</xdr:row>
      <xdr:rowOff>114593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105720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148141</xdr:rowOff>
    </xdr:from>
    <xdr:to>
      <xdr:col>67</xdr:col>
      <xdr:colOff>101600</xdr:colOff>
      <xdr:row>97</xdr:row>
      <xdr:rowOff>78291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69418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総務費は、ふるさと納税関連経費が減少傾向で推移している</a:t>
          </a:r>
          <a:r>
            <a:rPr kumimoji="1" lang="ja-JP" altLang="en-US" sz="1100" b="0" i="0" baseline="0">
              <a:solidFill>
                <a:schemeClr val="dk1"/>
              </a:solidFill>
              <a:effectLst/>
              <a:latin typeface="+mn-lt"/>
              <a:ea typeface="+mn-ea"/>
              <a:cs typeface="+mn-cs"/>
            </a:rPr>
            <a:t>ことから昨年度と比べて減少している</a:t>
          </a:r>
          <a:r>
            <a:rPr kumimoji="1" lang="ja-JP" altLang="ja-JP" sz="1100" b="0" i="0" baseline="0">
              <a:solidFill>
                <a:schemeClr val="dk1"/>
              </a:solidFill>
              <a:effectLst/>
              <a:latin typeface="+mn-lt"/>
              <a:ea typeface="+mn-ea"/>
              <a:cs typeface="+mn-cs"/>
            </a:rPr>
            <a:t>。民生費において</a:t>
          </a:r>
          <a:r>
            <a:rPr kumimoji="1" lang="ja-JP" altLang="en-US" sz="1100" b="0" i="0" baseline="0">
              <a:solidFill>
                <a:schemeClr val="dk1"/>
              </a:solidFill>
              <a:effectLst/>
              <a:latin typeface="+mn-lt"/>
              <a:ea typeface="+mn-ea"/>
              <a:cs typeface="+mn-cs"/>
            </a:rPr>
            <a:t>は地域子育て支援事業が増加したこともあり、</a:t>
          </a:r>
          <a:r>
            <a:rPr kumimoji="1" lang="ja-JP" altLang="ja-JP" sz="1100" b="0" i="0" baseline="0">
              <a:solidFill>
                <a:schemeClr val="dk1"/>
              </a:solidFill>
              <a:effectLst/>
              <a:latin typeface="+mn-lt"/>
              <a:ea typeface="+mn-ea"/>
              <a:cs typeface="+mn-cs"/>
            </a:rPr>
            <a:t>依然高い状況である。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た、教育費が高い傾向にあるが、これは榛東村が子育て環境の整備に重点的に取り組んできたためで、今後、応急給食機能や公民館機能を備えた防災複合施設の整備も開始されると更なる増加が見込まれる。事業の取捨選択により、事業費の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新型コロナウイルス関連の交付金等により実質単年度収支が大きく黒字であったため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年度は赤字となった。その他、下水道事業会計の法適用公営企業化による補助金の増加も赤字の要因となっている</a:t>
          </a:r>
          <a:r>
            <a:rPr kumimoji="1" lang="ja-JP" altLang="en-US" sz="1100">
              <a:solidFill>
                <a:schemeClr val="dk1"/>
              </a:solidFill>
              <a:effectLst/>
              <a:latin typeface="+mn-lt"/>
              <a:ea typeface="+mn-ea"/>
              <a:cs typeface="+mn-cs"/>
            </a:rPr>
            <a:t>ため、補助金額の見直しを検討するなど、</a:t>
          </a:r>
          <a:r>
            <a:rPr kumimoji="1" lang="ja-JP" altLang="ja-JP" sz="1100">
              <a:solidFill>
                <a:schemeClr val="dk1"/>
              </a:solidFill>
              <a:effectLst/>
              <a:latin typeface="+mn-lt"/>
              <a:ea typeface="+mn-ea"/>
              <a:cs typeface="+mn-cs"/>
            </a:rPr>
            <a:t>今後も引き続き、慎重な財政運営に努めていく。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一般会計の黒字額が減少し下水道事業会計の黒字額が増加した要因は、令和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年度から下水道事業会計が法適用公営企業化したことにより一般会計から下水道事業会計への補助金が増加したためである。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H14</a:t>
          </a:r>
          <a:r>
            <a:rPr lang="ja-JP" altLang="ja-JP" sz="1100">
              <a:solidFill>
                <a:schemeClr val="dk1"/>
              </a:solidFill>
              <a:effectLst/>
              <a:latin typeface="+mn-lt"/>
              <a:ea typeface="+mn-ea"/>
              <a:cs typeface="+mn-cs"/>
            </a:rPr>
            <a:t>年度借入れ</a:t>
          </a:r>
          <a:r>
            <a:rPr lang="ja-JP" altLang="en-US" sz="1100">
              <a:solidFill>
                <a:schemeClr val="dk1"/>
              </a:solidFill>
              <a:effectLst/>
              <a:latin typeface="+mn-lt"/>
              <a:ea typeface="+mn-ea"/>
              <a:cs typeface="+mn-cs"/>
            </a:rPr>
            <a:t>地方道路等整備事業債</a:t>
          </a:r>
          <a:r>
            <a:rPr lang="ja-JP" altLang="ja-JP" sz="1100">
              <a:solidFill>
                <a:schemeClr val="dk1"/>
              </a:solidFill>
              <a:effectLst/>
              <a:latin typeface="+mn-lt"/>
              <a:ea typeface="+mn-ea"/>
              <a:cs typeface="+mn-cs"/>
            </a:rPr>
            <a:t>の償還が終わったが、</a:t>
          </a:r>
          <a:r>
            <a:rPr kumimoji="1" lang="ja-JP" altLang="ja-JP" sz="1100" b="0" i="0" baseline="0">
              <a:solidFill>
                <a:schemeClr val="dk1"/>
              </a:solidFill>
              <a:effectLst/>
              <a:latin typeface="+mn-lt"/>
              <a:ea typeface="+mn-ea"/>
              <a:cs typeface="+mn-cs"/>
            </a:rPr>
            <a:t>臨時財政対策債の発行及び学校教育施設整備に係る地方債の発行が継続していることから、今後は増加傾向で推移すると見込まれる。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、下水道事業の実施に伴い地方債の新規発行は続くため、</a:t>
          </a:r>
          <a:r>
            <a:rPr kumimoji="1" lang="ja-JP" altLang="en-US" sz="1100" b="0" i="0" baseline="0">
              <a:solidFill>
                <a:schemeClr val="dk1"/>
              </a:solidFill>
              <a:effectLst/>
              <a:latin typeface="+mn-lt"/>
              <a:ea typeface="+mn-ea"/>
              <a:cs typeface="+mn-cs"/>
            </a:rPr>
            <a:t>増加傾向にある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適正な後年度負担を求める観点から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償還期間を長く設定した</a:t>
          </a:r>
          <a:r>
            <a:rPr kumimoji="1" lang="ja-JP" altLang="en-US" sz="1100">
              <a:solidFill>
                <a:schemeClr val="dk1"/>
              </a:solidFill>
              <a:effectLst/>
              <a:latin typeface="+mn-lt"/>
              <a:ea typeface="+mn-ea"/>
              <a:cs typeface="+mn-cs"/>
            </a:rPr>
            <a:t>上で、地方債の新規発行を行っていくことが見込まれる。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発行を抑制してきた結果、実質公債費比率は類似団体と比べて若干低く、将来負担額も低下している。なお、将来負担額に対する充当可能財源が確保されているため、将来負担比率の数値は算定され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複合施設の建築工事</a:t>
          </a:r>
          <a:r>
            <a:rPr kumimoji="1" lang="ja-JP" altLang="en-US" sz="1100" b="0" i="0" baseline="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教育施設整備基金</a:t>
          </a:r>
          <a:r>
            <a:rPr kumimoji="1" lang="ja-JP" altLang="en-US" sz="1100">
              <a:solidFill>
                <a:schemeClr val="dk1"/>
              </a:solidFill>
              <a:effectLst/>
              <a:latin typeface="+mn-lt"/>
              <a:ea typeface="+mn-ea"/>
              <a:cs typeface="+mn-cs"/>
            </a:rPr>
            <a:t>を取り崩したため、基金が大幅に減少したため。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次年度は複合施設の備品購入等で基金を取り崩す予定があるが、それ以外では</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に基づき維持改修を行う予定のため、各基金に積立てを行う。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○農業用水維持管理基金：農業用水に係る給水施設の維持管理</a:t>
          </a:r>
          <a:endParaRPr lang="ja-JP" altLang="ja-JP" sz="1400">
            <a:effectLst/>
          </a:endParaRPr>
        </a:p>
        <a:p>
          <a:r>
            <a:rPr kumimoji="1" lang="ja-JP" altLang="ja-JP" sz="1100">
              <a:solidFill>
                <a:schemeClr val="dk1"/>
              </a:solidFill>
              <a:effectLst/>
              <a:latin typeface="+mn-lt"/>
              <a:ea typeface="+mn-ea"/>
              <a:cs typeface="+mn-cs"/>
            </a:rPr>
            <a:t>　○教育施設整備基金：教育施設等の整備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　○社会福祉施設整備基金：社会福祉施設の整備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○再編関連移転等交付金基金：</a:t>
          </a:r>
          <a:r>
            <a:rPr lang="ja-JP" altLang="ja-JP" sz="1100">
              <a:solidFill>
                <a:schemeClr val="dk1"/>
              </a:solidFill>
              <a:effectLst/>
              <a:latin typeface="+mn-lt"/>
              <a:ea typeface="+mn-ea"/>
              <a:cs typeface="+mn-cs"/>
            </a:rPr>
            <a:t>防災中枢機能施設備品整備事業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○農業用水維持管理基金：策定した計画に基づき、更新を行っていく予定のため、減少していく見込みである。</a:t>
          </a:r>
          <a:endParaRPr lang="ja-JP" altLang="ja-JP" sz="1400">
            <a:effectLst/>
          </a:endParaRPr>
        </a:p>
        <a:p>
          <a:r>
            <a:rPr kumimoji="1" lang="ja-JP" altLang="ja-JP" sz="1100">
              <a:solidFill>
                <a:schemeClr val="dk1"/>
              </a:solidFill>
              <a:effectLst/>
              <a:latin typeface="+mn-lt"/>
              <a:ea typeface="+mn-ea"/>
              <a:cs typeface="+mn-cs"/>
            </a:rPr>
            <a:t>　○教育施設整備基金：</a:t>
          </a:r>
          <a:r>
            <a:rPr lang="ja-JP" altLang="ja-JP" sz="1100">
              <a:solidFill>
                <a:schemeClr val="dk1"/>
              </a:solidFill>
              <a:effectLst/>
              <a:latin typeface="+mn-lt"/>
              <a:ea typeface="+mn-ea"/>
              <a:cs typeface="+mn-cs"/>
            </a:rPr>
            <a:t>防災中枢機能施設</a:t>
          </a:r>
          <a:r>
            <a:rPr kumimoji="1" lang="ja-JP" altLang="ja-JP" sz="1100">
              <a:solidFill>
                <a:schemeClr val="dk1"/>
              </a:solidFill>
              <a:effectLst/>
              <a:latin typeface="+mn-lt"/>
              <a:ea typeface="+mn-ea"/>
              <a:cs typeface="+mn-cs"/>
            </a:rPr>
            <a:t>整備による取崩しを行</a:t>
          </a:r>
          <a:r>
            <a:rPr kumimoji="1" lang="ja-JP" altLang="en-US" sz="1100">
              <a:solidFill>
                <a:schemeClr val="dk1"/>
              </a:solidFill>
              <a:effectLst/>
              <a:latin typeface="+mn-lt"/>
              <a:ea typeface="+mn-ea"/>
              <a:cs typeface="+mn-cs"/>
            </a:rPr>
            <a:t>ったため、大幅に</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○社会福祉施設整備基金：公共施設等総合管理計画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に基づき維持改修を行う予定のため、減少が見込まれる。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○再編関連移転等交付金基金：</a:t>
          </a:r>
          <a:r>
            <a:rPr lang="ja-JP" altLang="ja-JP" sz="1100">
              <a:solidFill>
                <a:schemeClr val="dk1"/>
              </a:solidFill>
              <a:effectLst/>
              <a:latin typeface="+mn-lt"/>
              <a:ea typeface="+mn-ea"/>
              <a:cs typeface="+mn-cs"/>
            </a:rPr>
            <a:t>防災中枢機能施設の備品購入のため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今後取崩しを行う</a:t>
          </a:r>
          <a:r>
            <a:rPr kumimoji="1" lang="ja-JP" altLang="ja-JP" sz="1100">
              <a:solidFill>
                <a:schemeClr val="dk1"/>
              </a:solidFill>
              <a:effectLst/>
              <a:latin typeface="+mn-lt"/>
              <a:ea typeface="+mn-ea"/>
              <a:cs typeface="+mn-cs"/>
            </a:rPr>
            <a:t>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年度においては、教育施設整備基金</a:t>
          </a:r>
          <a:r>
            <a:rPr kumimoji="1" lang="ja-JP" altLang="en-US" sz="1100">
              <a:solidFill>
                <a:schemeClr val="dk1"/>
              </a:solidFill>
              <a:effectLst/>
              <a:latin typeface="+mn-lt"/>
              <a:ea typeface="+mn-ea"/>
              <a:cs typeface="+mn-cs"/>
            </a:rPr>
            <a:t>及び再編関連訓練移転等交付金事業基金積立金</a:t>
          </a:r>
          <a:r>
            <a:rPr kumimoji="1" lang="ja-JP" altLang="ja-JP" sz="1100">
              <a:solidFill>
                <a:schemeClr val="dk1"/>
              </a:solidFill>
              <a:effectLst/>
              <a:latin typeface="+mn-lt"/>
              <a:ea typeface="+mn-ea"/>
              <a:cs typeface="+mn-cs"/>
            </a:rPr>
            <a:t>への積立てや下水道事業特別会計への補助金の増加</a:t>
          </a:r>
          <a:r>
            <a:rPr kumimoji="1" lang="ja-JP" altLang="en-US" sz="1100">
              <a:solidFill>
                <a:schemeClr val="dk1"/>
              </a:solidFill>
              <a:effectLst/>
              <a:latin typeface="+mn-lt"/>
              <a:ea typeface="+mn-ea"/>
              <a:cs typeface="+mn-cs"/>
            </a:rPr>
            <a:t>はあったものの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192</a:t>
          </a:r>
          <a:r>
            <a:rPr kumimoji="1" lang="ja-JP" altLang="en-US" sz="1100">
              <a:solidFill>
                <a:schemeClr val="dk1"/>
              </a:solidFill>
              <a:effectLst/>
              <a:latin typeface="+mn-lt"/>
              <a:ea typeface="+mn-ea"/>
              <a:cs typeface="+mn-cs"/>
            </a:rPr>
            <a:t>百万円増加したこともあり、結果的には</a:t>
          </a:r>
          <a:r>
            <a:rPr kumimoji="1" lang="ja-JP" altLang="ja-JP" sz="1100">
              <a:solidFill>
                <a:schemeClr val="dk1"/>
              </a:solidFill>
              <a:effectLst/>
              <a:latin typeface="+mn-lt"/>
              <a:ea typeface="+mn-ea"/>
              <a:cs typeface="+mn-cs"/>
            </a:rPr>
            <a:t>財政調整基金から取崩しを行</a:t>
          </a:r>
          <a:r>
            <a:rPr kumimoji="1" lang="ja-JP" altLang="en-US" sz="1100">
              <a:solidFill>
                <a:schemeClr val="dk1"/>
              </a:solidFill>
              <a:effectLst/>
              <a:latin typeface="+mn-lt"/>
              <a:ea typeface="+mn-ea"/>
              <a:cs typeface="+mn-cs"/>
            </a:rPr>
            <a:t>う必要がなく</a:t>
          </a:r>
          <a:r>
            <a:rPr kumimoji="1" lang="ja-JP" altLang="ja-JP" sz="1100">
              <a:solidFill>
                <a:schemeClr val="dk1"/>
              </a:solidFill>
              <a:effectLst/>
              <a:latin typeface="+mn-lt"/>
              <a:ea typeface="+mn-ea"/>
              <a:cs typeface="+mn-cs"/>
            </a:rPr>
            <a:t>残高は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基金の使途の明確化を図るため、財政調整基金を取り崩して特定目的基金に積み立てていくことを予定している。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物価高騰など経済事情の著しい変動等により財源が不足し、村債の償還の財源に充てたため</a:t>
          </a:r>
          <a:r>
            <a:rPr kumimoji="1" lang="ja-JP" altLang="ja-JP" sz="1100">
              <a:solidFill>
                <a:schemeClr val="dk1"/>
              </a:solidFill>
              <a:effectLst/>
              <a:latin typeface="+mn-lt"/>
              <a:ea typeface="+mn-ea"/>
              <a:cs typeface="+mn-cs"/>
            </a:rPr>
            <a:t>、基金残高は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今後も地方債の償還に備え、決算剰余金を積み立てることを予定している。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 thickBot="1" x14ac:dyDescent="0.25">
      <c r="B2" s="178" t="s">
        <v>77</v>
      </c>
      <c r="C2" s="178"/>
      <c r="D2" s="179"/>
    </row>
    <row r="3" spans="1:119" ht="18.75" customHeight="1" thickBot="1" x14ac:dyDescent="0.25">
      <c r="A3" s="177"/>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8965627</v>
      </c>
      <c r="BO4" s="371"/>
      <c r="BP4" s="371"/>
      <c r="BQ4" s="371"/>
      <c r="BR4" s="371"/>
      <c r="BS4" s="371"/>
      <c r="BT4" s="371"/>
      <c r="BU4" s="372"/>
      <c r="BV4" s="370">
        <v>7372392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4.8</v>
      </c>
      <c r="DC4" s="377"/>
      <c r="DD4" s="377"/>
      <c r="DE4" s="377"/>
      <c r="DF4" s="377"/>
      <c r="DG4" s="377"/>
      <c r="DH4" s="377"/>
      <c r="DI4" s="378"/>
    </row>
    <row r="5" spans="1:119" ht="18.75" customHeight="1" x14ac:dyDescent="0.2">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8703253</v>
      </c>
      <c r="BO5" s="408"/>
      <c r="BP5" s="408"/>
      <c r="BQ5" s="408"/>
      <c r="BR5" s="408"/>
      <c r="BS5" s="408"/>
      <c r="BT5" s="408"/>
      <c r="BU5" s="409"/>
      <c r="BV5" s="407">
        <v>7160476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91.3</v>
      </c>
      <c r="CU5" s="405"/>
      <c r="CV5" s="405"/>
      <c r="CW5" s="405"/>
      <c r="CX5" s="405"/>
      <c r="CY5" s="405"/>
      <c r="CZ5" s="405"/>
      <c r="DA5" s="406"/>
      <c r="DB5" s="404">
        <v>91.5</v>
      </c>
      <c r="DC5" s="405"/>
      <c r="DD5" s="405"/>
      <c r="DE5" s="405"/>
      <c r="DF5" s="405"/>
      <c r="DG5" s="405"/>
      <c r="DH5" s="405"/>
      <c r="DI5" s="406"/>
    </row>
    <row r="6" spans="1:119" ht="18.75" customHeight="1" x14ac:dyDescent="0.2">
      <c r="A6" s="177"/>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262374</v>
      </c>
      <c r="BO6" s="408"/>
      <c r="BP6" s="408"/>
      <c r="BQ6" s="408"/>
      <c r="BR6" s="408"/>
      <c r="BS6" s="408"/>
      <c r="BT6" s="408"/>
      <c r="BU6" s="409"/>
      <c r="BV6" s="407">
        <v>211916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v>
      </c>
      <c r="CU6" s="445"/>
      <c r="CV6" s="445"/>
      <c r="CW6" s="445"/>
      <c r="CX6" s="445"/>
      <c r="CY6" s="445"/>
      <c r="CZ6" s="445"/>
      <c r="DA6" s="446"/>
      <c r="DB6" s="444">
        <v>93.1</v>
      </c>
      <c r="DC6" s="445"/>
      <c r="DD6" s="445"/>
      <c r="DE6" s="445"/>
      <c r="DF6" s="445"/>
      <c r="DG6" s="445"/>
      <c r="DH6" s="445"/>
      <c r="DI6" s="446"/>
    </row>
    <row r="7" spans="1:119" ht="18.75" customHeight="1" x14ac:dyDescent="0.2">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37545</v>
      </c>
      <c r="BO7" s="408"/>
      <c r="BP7" s="408"/>
      <c r="BQ7" s="408"/>
      <c r="BR7" s="408"/>
      <c r="BS7" s="408"/>
      <c r="BT7" s="408"/>
      <c r="BU7" s="409"/>
      <c r="BV7" s="407">
        <v>34465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3747383</v>
      </c>
      <c r="CU7" s="408"/>
      <c r="CV7" s="408"/>
      <c r="CW7" s="408"/>
      <c r="CX7" s="408"/>
      <c r="CY7" s="408"/>
      <c r="CZ7" s="408"/>
      <c r="DA7" s="409"/>
      <c r="DB7" s="407">
        <v>3720676</v>
      </c>
      <c r="DC7" s="408"/>
      <c r="DD7" s="408"/>
      <c r="DE7" s="408"/>
      <c r="DF7" s="408"/>
      <c r="DG7" s="408"/>
      <c r="DH7" s="408"/>
      <c r="DI7" s="409"/>
    </row>
    <row r="8" spans="1:119" ht="18.75" customHeight="1" thickBot="1" x14ac:dyDescent="0.25">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224829</v>
      </c>
      <c r="BO8" s="408"/>
      <c r="BP8" s="408"/>
      <c r="BQ8" s="408"/>
      <c r="BR8" s="408"/>
      <c r="BS8" s="408"/>
      <c r="BT8" s="408"/>
      <c r="BU8" s="409"/>
      <c r="BV8" s="407">
        <v>177451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0.53</v>
      </c>
      <c r="DC8" s="448"/>
      <c r="DD8" s="448"/>
      <c r="DE8" s="448"/>
      <c r="DF8" s="448"/>
      <c r="DG8" s="448"/>
      <c r="DH8" s="448"/>
      <c r="DI8" s="449"/>
    </row>
    <row r="9" spans="1:119" ht="18.75" customHeight="1" thickBot="1" x14ac:dyDescent="0.25">
      <c r="A9" s="177"/>
      <c r="B9" s="401" t="s">
        <v>106</v>
      </c>
      <c r="C9" s="402"/>
      <c r="D9" s="402"/>
      <c r="E9" s="402"/>
      <c r="F9" s="402"/>
      <c r="G9" s="402"/>
      <c r="H9" s="402"/>
      <c r="I9" s="402"/>
      <c r="J9" s="402"/>
      <c r="K9" s="450"/>
      <c r="L9" s="451" t="s">
        <v>107</v>
      </c>
      <c r="M9" s="452"/>
      <c r="N9" s="452"/>
      <c r="O9" s="452"/>
      <c r="P9" s="452"/>
      <c r="Q9" s="453"/>
      <c r="R9" s="454">
        <v>14216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47378</v>
      </c>
      <c r="BO9" s="408"/>
      <c r="BP9" s="408"/>
      <c r="BQ9" s="408"/>
      <c r="BR9" s="408"/>
      <c r="BS9" s="408"/>
      <c r="BT9" s="408"/>
      <c r="BU9" s="409"/>
      <c r="BV9" s="407">
        <v>-181552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5.8</v>
      </c>
      <c r="CU9" s="405"/>
      <c r="CV9" s="405"/>
      <c r="CW9" s="405"/>
      <c r="CX9" s="405"/>
      <c r="CY9" s="405"/>
      <c r="CZ9" s="405"/>
      <c r="DA9" s="406"/>
      <c r="DB9" s="404">
        <v>6</v>
      </c>
      <c r="DC9" s="405"/>
      <c r="DD9" s="405"/>
      <c r="DE9" s="405"/>
      <c r="DF9" s="405"/>
      <c r="DG9" s="405"/>
      <c r="DH9" s="405"/>
      <c r="DI9" s="406"/>
    </row>
    <row r="10" spans="1:119" ht="18.75" customHeight="1" thickBot="1" x14ac:dyDescent="0.25">
      <c r="A10" s="177"/>
      <c r="B10" s="401"/>
      <c r="C10" s="402"/>
      <c r="D10" s="402"/>
      <c r="E10" s="402"/>
      <c r="F10" s="402"/>
      <c r="G10" s="402"/>
      <c r="H10" s="402"/>
      <c r="I10" s="402"/>
      <c r="J10" s="402"/>
      <c r="K10" s="450"/>
      <c r="L10" s="457" t="s">
        <v>112</v>
      </c>
      <c r="M10" s="437"/>
      <c r="N10" s="437"/>
      <c r="O10" s="437"/>
      <c r="P10" s="437"/>
      <c r="Q10" s="438"/>
      <c r="R10" s="458">
        <v>14329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89843</v>
      </c>
      <c r="BO10" s="408"/>
      <c r="BP10" s="408"/>
      <c r="BQ10" s="408"/>
      <c r="BR10" s="408"/>
      <c r="BS10" s="408"/>
      <c r="BT10" s="408"/>
      <c r="BU10" s="409"/>
      <c r="BV10" s="407">
        <v>100579</v>
      </c>
      <c r="BW10" s="408"/>
      <c r="BX10" s="408"/>
      <c r="BY10" s="408"/>
      <c r="BZ10" s="408"/>
      <c r="CA10" s="408"/>
      <c r="CB10" s="408"/>
      <c r="CC10" s="409"/>
      <c r="CD10" s="180" t="s">
        <v>115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77"/>
      <c r="B12" s="467" t="s">
        <v>122</v>
      </c>
      <c r="C12" s="468"/>
      <c r="D12" s="468"/>
      <c r="E12" s="468"/>
      <c r="F12" s="468"/>
      <c r="G12" s="468"/>
      <c r="H12" s="468"/>
      <c r="I12" s="468"/>
      <c r="J12" s="468"/>
      <c r="K12" s="469"/>
      <c r="L12" s="476" t="s">
        <v>123</v>
      </c>
      <c r="M12" s="477"/>
      <c r="N12" s="477"/>
      <c r="O12" s="477"/>
      <c r="P12" s="477"/>
      <c r="Q12" s="478"/>
      <c r="R12" s="479">
        <v>14648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200000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77"/>
      <c r="B13" s="470"/>
      <c r="C13" s="471"/>
      <c r="D13" s="471"/>
      <c r="E13" s="471"/>
      <c r="F13" s="471"/>
      <c r="G13" s="471"/>
      <c r="H13" s="471"/>
      <c r="I13" s="471"/>
      <c r="J13" s="471"/>
      <c r="K13" s="472"/>
      <c r="L13" s="186"/>
      <c r="M13" s="498" t="s">
        <v>129</v>
      </c>
      <c r="N13" s="499"/>
      <c r="O13" s="499"/>
      <c r="P13" s="499"/>
      <c r="Q13" s="500"/>
      <c r="R13" s="491">
        <v>14369</v>
      </c>
      <c r="S13" s="492"/>
      <c r="T13" s="492"/>
      <c r="U13" s="492"/>
      <c r="V13" s="493"/>
      <c r="W13" s="423" t="s">
        <v>130</v>
      </c>
      <c r="X13" s="424"/>
      <c r="Y13" s="424"/>
      <c r="Z13" s="424"/>
      <c r="AA13" s="424"/>
      <c r="AB13" s="414"/>
      <c r="AC13" s="458">
        <v>389</v>
      </c>
      <c r="AD13" s="459"/>
      <c r="AE13" s="459"/>
      <c r="AF13" s="459"/>
      <c r="AG13" s="501"/>
      <c r="AH13" s="458">
        <v>482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137221</v>
      </c>
      <c r="BO13" s="408"/>
      <c r="BP13" s="408"/>
      <c r="BQ13" s="408"/>
      <c r="BR13" s="408"/>
      <c r="BS13" s="408"/>
      <c r="BT13" s="408"/>
      <c r="BU13" s="409"/>
      <c r="BV13" s="407">
        <v>-280973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6.7</v>
      </c>
      <c r="CU13" s="405"/>
      <c r="CV13" s="405"/>
      <c r="CW13" s="405"/>
      <c r="CX13" s="405"/>
      <c r="CY13" s="405"/>
      <c r="CZ13" s="405"/>
      <c r="DA13" s="406"/>
      <c r="DB13" s="404">
        <v>7.7</v>
      </c>
      <c r="DC13" s="405"/>
      <c r="DD13" s="405"/>
      <c r="DE13" s="405"/>
      <c r="DF13" s="405"/>
      <c r="DG13" s="405"/>
      <c r="DH13" s="405"/>
      <c r="DI13" s="406"/>
    </row>
    <row r="14" spans="1:119" ht="18.75" customHeight="1" thickBot="1" x14ac:dyDescent="0.25">
      <c r="A14" s="177"/>
      <c r="B14" s="470"/>
      <c r="C14" s="471"/>
      <c r="D14" s="471"/>
      <c r="E14" s="471"/>
      <c r="F14" s="471"/>
      <c r="G14" s="471"/>
      <c r="H14" s="471"/>
      <c r="I14" s="471"/>
      <c r="J14" s="471"/>
      <c r="K14" s="472"/>
      <c r="L14" s="488" t="s">
        <v>135</v>
      </c>
      <c r="M14" s="489"/>
      <c r="N14" s="489"/>
      <c r="O14" s="489"/>
      <c r="P14" s="489"/>
      <c r="Q14" s="490"/>
      <c r="R14" s="491">
        <v>14610</v>
      </c>
      <c r="S14" s="492"/>
      <c r="T14" s="492"/>
      <c r="U14" s="492"/>
      <c r="V14" s="493"/>
      <c r="W14" s="397"/>
      <c r="X14" s="398"/>
      <c r="Y14" s="398"/>
      <c r="Z14" s="398"/>
      <c r="AA14" s="398"/>
      <c r="AB14" s="387"/>
      <c r="AC14" s="494">
        <v>5.0999999999999996</v>
      </c>
      <c r="AD14" s="495"/>
      <c r="AE14" s="495"/>
      <c r="AF14" s="495"/>
      <c r="AG14" s="496"/>
      <c r="AH14" s="494">
        <v>6.4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77"/>
      <c r="B15" s="470"/>
      <c r="C15" s="471"/>
      <c r="D15" s="471"/>
      <c r="E15" s="471"/>
      <c r="F15" s="471"/>
      <c r="G15" s="471"/>
      <c r="H15" s="471"/>
      <c r="I15" s="471"/>
      <c r="J15" s="471"/>
      <c r="K15" s="472"/>
      <c r="L15" s="186"/>
      <c r="M15" s="498" t="s">
        <v>129</v>
      </c>
      <c r="N15" s="499"/>
      <c r="O15" s="499"/>
      <c r="P15" s="499"/>
      <c r="Q15" s="500"/>
      <c r="R15" s="491">
        <v>14376</v>
      </c>
      <c r="S15" s="492"/>
      <c r="T15" s="492"/>
      <c r="U15" s="492"/>
      <c r="V15" s="493"/>
      <c r="W15" s="423" t="s">
        <v>137</v>
      </c>
      <c r="X15" s="424"/>
      <c r="Y15" s="424"/>
      <c r="Z15" s="424"/>
      <c r="AA15" s="424"/>
      <c r="AB15" s="414"/>
      <c r="AC15" s="458">
        <v>2086</v>
      </c>
      <c r="AD15" s="459"/>
      <c r="AE15" s="459"/>
      <c r="AF15" s="459"/>
      <c r="AG15" s="501"/>
      <c r="AH15" s="458">
        <v>2104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1721295</v>
      </c>
      <c r="BO15" s="371"/>
      <c r="BP15" s="371"/>
      <c r="BQ15" s="371"/>
      <c r="BR15" s="371"/>
      <c r="BS15" s="371"/>
      <c r="BT15" s="371"/>
      <c r="BU15" s="372"/>
      <c r="BV15" s="370">
        <v>1695594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27.5</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3300544</v>
      </c>
      <c r="BO16" s="408"/>
      <c r="BP16" s="408"/>
      <c r="BQ16" s="408"/>
      <c r="BR16" s="408"/>
      <c r="BS16" s="408"/>
      <c r="BT16" s="408"/>
      <c r="BU16" s="409"/>
      <c r="BV16" s="407">
        <v>3234243</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7"/>
      <c r="B17" s="473"/>
      <c r="C17" s="474"/>
      <c r="D17" s="474"/>
      <c r="E17" s="474"/>
      <c r="F17" s="474"/>
      <c r="G17" s="474"/>
      <c r="H17" s="474"/>
      <c r="I17" s="474"/>
      <c r="J17" s="474"/>
      <c r="K17" s="475"/>
      <c r="L17" s="191"/>
      <c r="M17" s="518" t="s">
        <v>143</v>
      </c>
      <c r="N17" s="519"/>
      <c r="O17" s="519"/>
      <c r="P17" s="519"/>
      <c r="Q17" s="520"/>
      <c r="R17" s="513" t="s">
        <v>144</v>
      </c>
      <c r="S17" s="514"/>
      <c r="T17" s="514"/>
      <c r="U17" s="514"/>
      <c r="V17" s="515"/>
      <c r="W17" s="423" t="s">
        <v>145</v>
      </c>
      <c r="X17" s="424"/>
      <c r="Y17" s="424"/>
      <c r="Z17" s="424"/>
      <c r="AA17" s="424"/>
      <c r="AB17" s="414"/>
      <c r="AC17" s="458">
        <v>5107</v>
      </c>
      <c r="AD17" s="459"/>
      <c r="AE17" s="459"/>
      <c r="AF17" s="459"/>
      <c r="AG17" s="501"/>
      <c r="AH17" s="458">
        <v>4919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2139317</v>
      </c>
      <c r="BO17" s="408"/>
      <c r="BP17" s="408"/>
      <c r="BQ17" s="408"/>
      <c r="BR17" s="408"/>
      <c r="BS17" s="408"/>
      <c r="BT17" s="408"/>
      <c r="BU17" s="409"/>
      <c r="BV17" s="407">
        <v>2115729</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7"/>
      <c r="B18" s="529" t="s">
        <v>147</v>
      </c>
      <c r="C18" s="450"/>
      <c r="D18" s="450"/>
      <c r="E18" s="530"/>
      <c r="F18" s="530"/>
      <c r="G18" s="530"/>
      <c r="H18" s="530"/>
      <c r="I18" s="530"/>
      <c r="J18" s="530"/>
      <c r="K18" s="530"/>
      <c r="L18" s="531">
        <v>27.92</v>
      </c>
      <c r="M18" s="531"/>
      <c r="N18" s="531"/>
      <c r="O18" s="531"/>
      <c r="P18" s="531"/>
      <c r="Q18" s="531"/>
      <c r="R18" s="532"/>
      <c r="S18" s="532"/>
      <c r="T18" s="532"/>
      <c r="U18" s="532"/>
      <c r="V18" s="533"/>
      <c r="W18" s="425"/>
      <c r="X18" s="426"/>
      <c r="Y18" s="426"/>
      <c r="Z18" s="426"/>
      <c r="AA18" s="426"/>
      <c r="AB18" s="417"/>
      <c r="AC18" s="534">
        <v>67.400000000000006</v>
      </c>
      <c r="AD18" s="535"/>
      <c r="AE18" s="535"/>
      <c r="AF18" s="535"/>
      <c r="AG18" s="536"/>
      <c r="AH18" s="534">
        <v>65.5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3576863</v>
      </c>
      <c r="BO18" s="408"/>
      <c r="BP18" s="408"/>
      <c r="BQ18" s="408"/>
      <c r="BR18" s="408"/>
      <c r="BS18" s="408"/>
      <c r="BT18" s="408"/>
      <c r="BU18" s="409"/>
      <c r="BV18" s="407">
        <v>3507028</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7"/>
      <c r="B19" s="529" t="s">
        <v>149</v>
      </c>
      <c r="C19" s="450"/>
      <c r="D19" s="450"/>
      <c r="E19" s="530"/>
      <c r="F19" s="530"/>
      <c r="G19" s="530"/>
      <c r="H19" s="530"/>
      <c r="I19" s="530"/>
      <c r="J19" s="530"/>
      <c r="K19" s="530"/>
      <c r="L19" s="538">
        <v>509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5031951</v>
      </c>
      <c r="BO19" s="408"/>
      <c r="BP19" s="408"/>
      <c r="BQ19" s="408"/>
      <c r="BR19" s="408"/>
      <c r="BS19" s="408"/>
      <c r="BT19" s="408"/>
      <c r="BU19" s="409"/>
      <c r="BV19" s="407">
        <v>5291113</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7"/>
      <c r="B20" s="529" t="s">
        <v>151</v>
      </c>
      <c r="C20" s="450"/>
      <c r="D20" s="450"/>
      <c r="E20" s="530"/>
      <c r="F20" s="530"/>
      <c r="G20" s="530"/>
      <c r="H20" s="530"/>
      <c r="I20" s="530"/>
      <c r="J20" s="530"/>
      <c r="K20" s="530"/>
      <c r="L20" s="538">
        <v>5116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7"/>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7"/>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1828145</v>
      </c>
      <c r="BO22" s="371"/>
      <c r="BP22" s="371"/>
      <c r="BQ22" s="371"/>
      <c r="BR22" s="371"/>
      <c r="BS22" s="371"/>
      <c r="BT22" s="371"/>
      <c r="BU22" s="372"/>
      <c r="BV22" s="370">
        <v>1943090</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1169794</v>
      </c>
      <c r="BO23" s="408"/>
      <c r="BP23" s="408"/>
      <c r="BQ23" s="408"/>
      <c r="BR23" s="408"/>
      <c r="BS23" s="408"/>
      <c r="BT23" s="408"/>
      <c r="BU23" s="409"/>
      <c r="BV23" s="407">
        <v>1111579</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7"/>
      <c r="B24" s="578"/>
      <c r="C24" s="554"/>
      <c r="D24" s="555"/>
      <c r="E24" s="457" t="s">
        <v>161</v>
      </c>
      <c r="F24" s="437"/>
      <c r="G24" s="437"/>
      <c r="H24" s="437"/>
      <c r="I24" s="437"/>
      <c r="J24" s="437"/>
      <c r="K24" s="438"/>
      <c r="L24" s="458">
        <v>1</v>
      </c>
      <c r="M24" s="459"/>
      <c r="N24" s="459"/>
      <c r="O24" s="459"/>
      <c r="P24" s="501"/>
      <c r="Q24" s="458">
        <v>7250</v>
      </c>
      <c r="R24" s="459"/>
      <c r="S24" s="459"/>
      <c r="T24" s="459"/>
      <c r="U24" s="459"/>
      <c r="V24" s="501"/>
      <c r="W24" s="553"/>
      <c r="X24" s="554"/>
      <c r="Y24" s="555"/>
      <c r="Z24" s="457" t="s">
        <v>162</v>
      </c>
      <c r="AA24" s="437"/>
      <c r="AB24" s="437"/>
      <c r="AC24" s="437"/>
      <c r="AD24" s="437"/>
      <c r="AE24" s="437"/>
      <c r="AF24" s="437"/>
      <c r="AG24" s="438"/>
      <c r="AH24" s="458">
        <v>76</v>
      </c>
      <c r="AI24" s="459"/>
      <c r="AJ24" s="459"/>
      <c r="AK24" s="459"/>
      <c r="AL24" s="501"/>
      <c r="AM24" s="458">
        <v>218348</v>
      </c>
      <c r="AN24" s="459"/>
      <c r="AO24" s="459"/>
      <c r="AP24" s="459"/>
      <c r="AQ24" s="459"/>
      <c r="AR24" s="501"/>
      <c r="AS24" s="458">
        <v>2873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424751</v>
      </c>
      <c r="BO24" s="408"/>
      <c r="BP24" s="408"/>
      <c r="BQ24" s="408"/>
      <c r="BR24" s="408"/>
      <c r="BS24" s="408"/>
      <c r="BT24" s="408"/>
      <c r="BU24" s="409"/>
      <c r="BV24" s="407">
        <v>343434</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7"/>
      <c r="B25" s="578"/>
      <c r="C25" s="554"/>
      <c r="D25" s="555"/>
      <c r="E25" s="457" t="s">
        <v>164</v>
      </c>
      <c r="F25" s="437"/>
      <c r="G25" s="437"/>
      <c r="H25" s="437"/>
      <c r="I25" s="437"/>
      <c r="J25" s="437"/>
      <c r="K25" s="438"/>
      <c r="L25" s="458">
        <v>1</v>
      </c>
      <c r="M25" s="459"/>
      <c r="N25" s="459"/>
      <c r="O25" s="459"/>
      <c r="P25" s="501"/>
      <c r="Q25" s="458">
        <v>5780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3859869</v>
      </c>
      <c r="BO25" s="371"/>
      <c r="BP25" s="371"/>
      <c r="BQ25" s="371"/>
      <c r="BR25" s="371"/>
      <c r="BS25" s="371"/>
      <c r="BT25" s="371"/>
      <c r="BU25" s="372"/>
      <c r="BV25" s="370">
        <v>528184</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7"/>
      <c r="B26" s="578"/>
      <c r="C26" s="554"/>
      <c r="D26" s="555"/>
      <c r="E26" s="457" t="s">
        <v>167</v>
      </c>
      <c r="F26" s="437"/>
      <c r="G26" s="437"/>
      <c r="H26" s="437"/>
      <c r="I26" s="437"/>
      <c r="J26" s="437"/>
      <c r="K26" s="438"/>
      <c r="L26" s="458">
        <v>1</v>
      </c>
      <c r="M26" s="459"/>
      <c r="N26" s="459"/>
      <c r="O26" s="459"/>
      <c r="P26" s="501"/>
      <c r="Q26" s="458">
        <v>5420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7"/>
      <c r="B27" s="578"/>
      <c r="C27" s="554"/>
      <c r="D27" s="555"/>
      <c r="E27" s="457" t="s">
        <v>170</v>
      </c>
      <c r="F27" s="437"/>
      <c r="G27" s="437"/>
      <c r="H27" s="437"/>
      <c r="I27" s="437"/>
      <c r="J27" s="437"/>
      <c r="K27" s="438"/>
      <c r="L27" s="458">
        <v>1</v>
      </c>
      <c r="M27" s="459"/>
      <c r="N27" s="459"/>
      <c r="O27" s="459"/>
      <c r="P27" s="501"/>
      <c r="Q27" s="458">
        <v>3050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35340</v>
      </c>
      <c r="AN27" s="459"/>
      <c r="AO27" s="459"/>
      <c r="AP27" s="459"/>
      <c r="AQ27" s="459"/>
      <c r="AR27" s="501"/>
      <c r="AS27" s="458">
        <v>3213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7"/>
      <c r="B28" s="578"/>
      <c r="C28" s="554"/>
      <c r="D28" s="555"/>
      <c r="E28" s="457" t="s">
        <v>173</v>
      </c>
      <c r="F28" s="437"/>
      <c r="G28" s="437"/>
      <c r="H28" s="437"/>
      <c r="I28" s="437"/>
      <c r="J28" s="437"/>
      <c r="K28" s="438"/>
      <c r="L28" s="458">
        <v>1</v>
      </c>
      <c r="M28" s="459"/>
      <c r="N28" s="459"/>
      <c r="O28" s="459"/>
      <c r="P28" s="501"/>
      <c r="Q28" s="458">
        <v>2350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2179366</v>
      </c>
      <c r="BO28" s="371"/>
      <c r="BP28" s="371"/>
      <c r="BQ28" s="371"/>
      <c r="BR28" s="371"/>
      <c r="BS28" s="371"/>
      <c r="BT28" s="371"/>
      <c r="BU28" s="372"/>
      <c r="BV28" s="370">
        <v>2089523</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7"/>
      <c r="B29" s="578"/>
      <c r="C29" s="554"/>
      <c r="D29" s="555"/>
      <c r="E29" s="457" t="s">
        <v>176</v>
      </c>
      <c r="F29" s="437"/>
      <c r="G29" s="437"/>
      <c r="H29" s="437"/>
      <c r="I29" s="437"/>
      <c r="J29" s="437"/>
      <c r="K29" s="438"/>
      <c r="L29" s="458">
        <v>10</v>
      </c>
      <c r="M29" s="459"/>
      <c r="N29" s="459"/>
      <c r="O29" s="459"/>
      <c r="P29" s="501"/>
      <c r="Q29" s="458">
        <v>2100</v>
      </c>
      <c r="R29" s="459"/>
      <c r="S29" s="459"/>
      <c r="T29" s="459"/>
      <c r="U29" s="459"/>
      <c r="V29" s="501"/>
      <c r="W29" s="556"/>
      <c r="X29" s="557"/>
      <c r="Y29" s="558"/>
      <c r="Z29" s="457" t="s">
        <v>177</v>
      </c>
      <c r="AA29" s="437"/>
      <c r="AB29" s="437"/>
      <c r="AC29" s="437"/>
      <c r="AD29" s="437"/>
      <c r="AE29" s="437"/>
      <c r="AF29" s="437"/>
      <c r="AG29" s="438"/>
      <c r="AH29" s="458">
        <v>87</v>
      </c>
      <c r="AI29" s="459"/>
      <c r="AJ29" s="459"/>
      <c r="AK29" s="459"/>
      <c r="AL29" s="501"/>
      <c r="AM29" s="458">
        <v>253688</v>
      </c>
      <c r="AN29" s="459"/>
      <c r="AO29" s="459"/>
      <c r="AP29" s="459"/>
      <c r="AQ29" s="459"/>
      <c r="AR29" s="501"/>
      <c r="AS29" s="458">
        <v>2916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345126</v>
      </c>
      <c r="BO29" s="408"/>
      <c r="BP29" s="408"/>
      <c r="BQ29" s="408"/>
      <c r="BR29" s="408"/>
      <c r="BS29" s="408"/>
      <c r="BT29" s="408"/>
      <c r="BU29" s="409"/>
      <c r="BV29" s="407">
        <v>444993</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1692833</v>
      </c>
      <c r="BO30" s="527"/>
      <c r="BP30" s="527"/>
      <c r="BQ30" s="527"/>
      <c r="BR30" s="527"/>
      <c r="BS30" s="527"/>
      <c r="BT30" s="527"/>
      <c r="BU30" s="528"/>
      <c r="BV30" s="526">
        <v>2878142</v>
      </c>
      <c r="BW30" s="527"/>
      <c r="BX30" s="527"/>
      <c r="BY30" s="527"/>
      <c r="BZ30" s="527"/>
      <c r="CA30" s="527"/>
      <c r="CB30" s="527"/>
      <c r="CC30" s="528"/>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2">
      <c r="A33" s="177"/>
      <c r="B33" s="201"/>
      <c r="C33" s="431" t="s">
        <v>186</v>
      </c>
      <c r="D33" s="431"/>
      <c r="E33" s="396" t="s">
        <v>187</v>
      </c>
      <c r="F33" s="396"/>
      <c r="G33" s="396"/>
      <c r="H33" s="396"/>
      <c r="I33" s="396"/>
      <c r="J33" s="396"/>
      <c r="K33" s="396"/>
      <c r="L33" s="396"/>
      <c r="M33" s="396"/>
      <c r="N33" s="396"/>
      <c r="O33" s="396"/>
      <c r="P33" s="396"/>
      <c r="Q33" s="396"/>
      <c r="R33" s="396"/>
      <c r="S33" s="396"/>
      <c r="T33" s="202"/>
      <c r="U33" s="431" t="s">
        <v>186</v>
      </c>
      <c r="V33" s="431"/>
      <c r="W33" s="396" t="s">
        <v>187</v>
      </c>
      <c r="X33" s="396"/>
      <c r="Y33" s="396"/>
      <c r="Z33" s="396"/>
      <c r="AA33" s="396"/>
      <c r="AB33" s="396"/>
      <c r="AC33" s="396"/>
      <c r="AD33" s="396"/>
      <c r="AE33" s="396"/>
      <c r="AF33" s="396"/>
      <c r="AG33" s="396"/>
      <c r="AH33" s="396"/>
      <c r="AI33" s="396"/>
      <c r="AJ33" s="396"/>
      <c r="AK33" s="396"/>
      <c r="AL33" s="202"/>
      <c r="AM33" s="431" t="s">
        <v>186</v>
      </c>
      <c r="AN33" s="431"/>
      <c r="AO33" s="396" t="s">
        <v>187</v>
      </c>
      <c r="AP33" s="396"/>
      <c r="AQ33" s="396"/>
      <c r="AR33" s="396"/>
      <c r="AS33" s="396"/>
      <c r="AT33" s="396"/>
      <c r="AU33" s="396"/>
      <c r="AV33" s="396"/>
      <c r="AW33" s="396"/>
      <c r="AX33" s="396"/>
      <c r="AY33" s="396"/>
      <c r="AZ33" s="396"/>
      <c r="BA33" s="396"/>
      <c r="BB33" s="396"/>
      <c r="BC33" s="396"/>
      <c r="BD33" s="203"/>
      <c r="BE33" s="396" t="s">
        <v>188</v>
      </c>
      <c r="BF33" s="396"/>
      <c r="BG33" s="396" t="s">
        <v>189</v>
      </c>
      <c r="BH33" s="396"/>
      <c r="BI33" s="396"/>
      <c r="BJ33" s="396"/>
      <c r="BK33" s="396"/>
      <c r="BL33" s="396"/>
      <c r="BM33" s="396"/>
      <c r="BN33" s="396"/>
      <c r="BO33" s="396"/>
      <c r="BP33" s="396"/>
      <c r="BQ33" s="396"/>
      <c r="BR33" s="396"/>
      <c r="BS33" s="396"/>
      <c r="BT33" s="396"/>
      <c r="BU33" s="396"/>
      <c r="BV33" s="203"/>
      <c r="BW33" s="431" t="s">
        <v>188</v>
      </c>
      <c r="BX33" s="431"/>
      <c r="BY33" s="396" t="s">
        <v>190</v>
      </c>
      <c r="BZ33" s="396"/>
      <c r="CA33" s="396"/>
      <c r="CB33" s="396"/>
      <c r="CC33" s="396"/>
      <c r="CD33" s="396"/>
      <c r="CE33" s="396"/>
      <c r="CF33" s="396"/>
      <c r="CG33" s="396"/>
      <c r="CH33" s="396"/>
      <c r="CI33" s="396"/>
      <c r="CJ33" s="396"/>
      <c r="CK33" s="396"/>
      <c r="CL33" s="396"/>
      <c r="CM33" s="396"/>
      <c r="CN33" s="202"/>
      <c r="CO33" s="431" t="s">
        <v>186</v>
      </c>
      <c r="CP33" s="431"/>
      <c r="CQ33" s="396" t="s">
        <v>191</v>
      </c>
      <c r="CR33" s="396"/>
      <c r="CS33" s="396"/>
      <c r="CT33" s="396"/>
      <c r="CU33" s="396"/>
      <c r="CV33" s="396"/>
      <c r="CW33" s="396"/>
      <c r="CX33" s="396"/>
      <c r="CY33" s="396"/>
      <c r="CZ33" s="396"/>
      <c r="DA33" s="396"/>
      <c r="DB33" s="396"/>
      <c r="DC33" s="396"/>
      <c r="DD33" s="396"/>
      <c r="DE33" s="396"/>
      <c r="DF33" s="202"/>
      <c r="DG33" s="596" t="s">
        <v>192</v>
      </c>
      <c r="DH33" s="596"/>
      <c r="DI33" s="204"/>
    </row>
    <row r="34" spans="1:113" ht="32.25" customHeight="1" x14ac:dyDescent="0.2">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6</v>
      </c>
      <c r="AN34" s="597"/>
      <c r="AO34" s="598" t="str">
        <f>IF('各会計、関係団体の財政状況及び健全化判断比率'!B31="","",'各会計、関係団体の財政状況及び健全化判断比率'!B31)</f>
        <v>上水道事業会計</v>
      </c>
      <c r="AP34" s="598"/>
      <c r="AQ34" s="598"/>
      <c r="AR34" s="598"/>
      <c r="AS34" s="598"/>
      <c r="AT34" s="598"/>
      <c r="AU34" s="598"/>
      <c r="AV34" s="598"/>
      <c r="AW34" s="598"/>
      <c r="AX34" s="598"/>
      <c r="AY34" s="598"/>
      <c r="AZ34" s="598"/>
      <c r="BA34" s="598"/>
      <c r="BB34" s="598"/>
      <c r="BC34" s="598"/>
      <c r="BD34" s="177"/>
      <c r="BE34" s="597">
        <f>IF(BG34="","",MAX(C34:D43,U34:V43,AM34:AN43)+1)</f>
        <v>8</v>
      </c>
      <c r="BF34" s="597"/>
      <c r="BG34" s="598" t="str">
        <f>IF('各会計、関係団体の財政状況及び健全化判断比率'!B33="","",'各会計、関係団体の財政状況及び健全化判断比率'!B33)</f>
        <v>太陽光発電事業特別会計</v>
      </c>
      <c r="BH34" s="598"/>
      <c r="BI34" s="598"/>
      <c r="BJ34" s="598"/>
      <c r="BK34" s="598"/>
      <c r="BL34" s="598"/>
      <c r="BM34" s="598"/>
      <c r="BN34" s="598"/>
      <c r="BO34" s="598"/>
      <c r="BP34" s="598"/>
      <c r="BQ34" s="598"/>
      <c r="BR34" s="598"/>
      <c r="BS34" s="598"/>
      <c r="BT34" s="598"/>
      <c r="BU34" s="598"/>
      <c r="BV34" s="177"/>
      <c r="BW34" s="597">
        <f>IF(BY34="","",MAX(C34:D43,U34:V43,AM34:AN43,BE34:BF43)+1)</f>
        <v>9</v>
      </c>
      <c r="BX34" s="597"/>
      <c r="BY34" s="598" t="str">
        <f>IF('各会計、関係団体の財政状況及び健全化判断比率'!B68="","",'各会計、関係団体の財政状況及び健全化判断比率'!B68)</f>
        <v>群馬県市町村総合事務組合</v>
      </c>
      <c r="BZ34" s="598"/>
      <c r="CA34" s="598"/>
      <c r="CB34" s="598"/>
      <c r="CC34" s="598"/>
      <c r="CD34" s="598"/>
      <c r="CE34" s="598"/>
      <c r="CF34" s="598"/>
      <c r="CG34" s="598"/>
      <c r="CH34" s="598"/>
      <c r="CI34" s="598"/>
      <c r="CJ34" s="598"/>
      <c r="CK34" s="598"/>
      <c r="CL34" s="598"/>
      <c r="CM34" s="598"/>
      <c r="CN34" s="177"/>
      <c r="CO34" s="597">
        <f>IF(CQ34="","",MAX(C34:D43,U34:V43,AM34:AN43,BE34:BF43,BW34:BX43)+1)</f>
        <v>14</v>
      </c>
      <c r="CP34" s="597"/>
      <c r="CQ34" s="598" t="str">
        <f>IF('各会計、関係団体の財政状況及び健全化判断比率'!BS7="","",'各会計、関係団体の財政状況及び健全化判断比率'!BS7)</f>
        <v>榛東村土地開発公社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4"/>
    </row>
    <row r="35" spans="1:113" ht="32.25" customHeight="1" x14ac:dyDescent="0.2">
      <c r="A35" s="177"/>
      <c r="B35" s="201"/>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77"/>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77"/>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7"/>
      <c r="BW35" s="597">
        <f t="shared" ref="BW35:BW43" si="2">IF(BY35="","",BW34+1)</f>
        <v>10</v>
      </c>
      <c r="BX35" s="597"/>
      <c r="BY35" s="598" t="str">
        <f>IF('各会計、関係団体の財政状況及び健全化判断比率'!B69="","",'各会計、関係団体の財政状況及び健全化判断比率'!B69)</f>
        <v>群馬県市町村会館管理組合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2">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t="str">
        <f t="shared" si="1"/>
        <v/>
      </c>
      <c r="BF36" s="597"/>
      <c r="BG36" s="598"/>
      <c r="BH36" s="598"/>
      <c r="BI36" s="598"/>
      <c r="BJ36" s="598"/>
      <c r="BK36" s="598"/>
      <c r="BL36" s="598"/>
      <c r="BM36" s="598"/>
      <c r="BN36" s="598"/>
      <c r="BO36" s="598"/>
      <c r="BP36" s="598"/>
      <c r="BQ36" s="598"/>
      <c r="BR36" s="598"/>
      <c r="BS36" s="598"/>
      <c r="BT36" s="598"/>
      <c r="BU36" s="598"/>
      <c r="BV36" s="177"/>
      <c r="BW36" s="597">
        <f t="shared" si="2"/>
        <v>11</v>
      </c>
      <c r="BX36" s="597"/>
      <c r="BY36" s="598" t="str">
        <f>IF('各会計、関係団体の財政状況及び健全化判断比率'!B70="","",'各会計、関係団体の財政状況及び健全化判断比率'!B70)</f>
        <v>渋川地区広域市町村圏振興整備組合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2">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t="str">
        <f t="shared" si="1"/>
        <v/>
      </c>
      <c r="BF37" s="597"/>
      <c r="BG37" s="598"/>
      <c r="BH37" s="598"/>
      <c r="BI37" s="598"/>
      <c r="BJ37" s="598"/>
      <c r="BK37" s="598"/>
      <c r="BL37" s="598"/>
      <c r="BM37" s="598"/>
      <c r="BN37" s="598"/>
      <c r="BO37" s="598"/>
      <c r="BP37" s="598"/>
      <c r="BQ37" s="598"/>
      <c r="BR37" s="598"/>
      <c r="BS37" s="598"/>
      <c r="BT37" s="598"/>
      <c r="BU37" s="598"/>
      <c r="BV37" s="177"/>
      <c r="BW37" s="597">
        <f t="shared" si="2"/>
        <v>12</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2">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13</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2">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2">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2">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2">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2">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41s2FaZAZrVYvlONUiCXwwoklItfw2EM330/F8mB/XSLCW60lvi6xCWEy650VIxnH+a0ATEm1R495jB1aVgaFw==" saltValue="/oCp0QDB6h9q+WIA0whS8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202</v>
      </c>
      <c r="DI1" s="603"/>
      <c r="DJ1" s="603"/>
      <c r="DK1" s="603"/>
      <c r="DL1" s="603"/>
      <c r="DM1" s="603"/>
      <c r="DN1" s="604"/>
      <c r="DO1" s="210"/>
      <c r="DP1" s="602" t="s">
        <v>203</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1681589</v>
      </c>
      <c r="S5" s="613"/>
      <c r="T5" s="613"/>
      <c r="U5" s="613"/>
      <c r="V5" s="613"/>
      <c r="W5" s="613"/>
      <c r="X5" s="613"/>
      <c r="Y5" s="614"/>
      <c r="Z5" s="615">
        <v>18.8</v>
      </c>
      <c r="AA5" s="615"/>
      <c r="AB5" s="615"/>
      <c r="AC5" s="615"/>
      <c r="AD5" s="616">
        <v>1681589</v>
      </c>
      <c r="AE5" s="616"/>
      <c r="AF5" s="616"/>
      <c r="AG5" s="616"/>
      <c r="AH5" s="616"/>
      <c r="AI5" s="616"/>
      <c r="AJ5" s="616"/>
      <c r="AK5" s="616"/>
      <c r="AL5" s="617">
        <v>43.2</v>
      </c>
      <c r="AM5" s="618"/>
      <c r="AN5" s="618"/>
      <c r="AO5" s="619"/>
      <c r="AP5" s="609" t="s">
        <v>216</v>
      </c>
      <c r="AQ5" s="610"/>
      <c r="AR5" s="610"/>
      <c r="AS5" s="610"/>
      <c r="AT5" s="610"/>
      <c r="AU5" s="610"/>
      <c r="AV5" s="610"/>
      <c r="AW5" s="610"/>
      <c r="AX5" s="610"/>
      <c r="AY5" s="610"/>
      <c r="AZ5" s="610"/>
      <c r="BA5" s="610"/>
      <c r="BB5" s="610"/>
      <c r="BC5" s="610"/>
      <c r="BD5" s="610"/>
      <c r="BE5" s="610"/>
      <c r="BF5" s="611"/>
      <c r="BG5" s="623">
        <v>1681589</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82990</v>
      </c>
      <c r="S6" s="624"/>
      <c r="T6" s="624"/>
      <c r="U6" s="624"/>
      <c r="V6" s="624"/>
      <c r="W6" s="624"/>
      <c r="X6" s="624"/>
      <c r="Y6" s="625"/>
      <c r="Z6" s="626">
        <v>0.9</v>
      </c>
      <c r="AA6" s="626"/>
      <c r="AB6" s="626"/>
      <c r="AC6" s="626"/>
      <c r="AD6" s="627">
        <v>82990</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1681589</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74924</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74924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574</v>
      </c>
      <c r="S7" s="624"/>
      <c r="T7" s="624"/>
      <c r="U7" s="624"/>
      <c r="V7" s="624"/>
      <c r="W7" s="624"/>
      <c r="X7" s="624"/>
      <c r="Y7" s="625"/>
      <c r="Z7" s="626">
        <v>0</v>
      </c>
      <c r="AA7" s="626"/>
      <c r="AB7" s="626"/>
      <c r="AC7" s="626"/>
      <c r="AD7" s="627">
        <v>574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817947</v>
      </c>
      <c r="BH7" s="624"/>
      <c r="BI7" s="624"/>
      <c r="BJ7" s="624"/>
      <c r="BK7" s="624"/>
      <c r="BL7" s="624"/>
      <c r="BM7" s="624"/>
      <c r="BN7" s="625"/>
      <c r="BO7" s="626">
        <v>48.6</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876658</v>
      </c>
      <c r="CS7" s="624"/>
      <c r="CT7" s="624"/>
      <c r="CU7" s="624"/>
      <c r="CV7" s="624"/>
      <c r="CW7" s="624"/>
      <c r="CX7" s="624"/>
      <c r="CY7" s="625"/>
      <c r="CZ7" s="626">
        <v>10.1</v>
      </c>
      <c r="DA7" s="626"/>
      <c r="DB7" s="626"/>
      <c r="DC7" s="626"/>
      <c r="DD7" s="632">
        <v>52323</v>
      </c>
      <c r="DE7" s="624"/>
      <c r="DF7" s="624"/>
      <c r="DG7" s="624"/>
      <c r="DH7" s="624"/>
      <c r="DI7" s="624"/>
      <c r="DJ7" s="624"/>
      <c r="DK7" s="624"/>
      <c r="DL7" s="624"/>
      <c r="DM7" s="624"/>
      <c r="DN7" s="624"/>
      <c r="DO7" s="624"/>
      <c r="DP7" s="625"/>
      <c r="DQ7" s="632">
        <v>801160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10736</v>
      </c>
      <c r="S8" s="624"/>
      <c r="T8" s="624"/>
      <c r="U8" s="624"/>
      <c r="V8" s="624"/>
      <c r="W8" s="624"/>
      <c r="X8" s="624"/>
      <c r="Y8" s="625"/>
      <c r="Z8" s="626">
        <v>0.1</v>
      </c>
      <c r="AA8" s="626"/>
      <c r="AB8" s="626"/>
      <c r="AC8" s="626"/>
      <c r="AD8" s="627">
        <v>10736</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27877</v>
      </c>
      <c r="BH8" s="624"/>
      <c r="BI8" s="624"/>
      <c r="BJ8" s="624"/>
      <c r="BK8" s="624"/>
      <c r="BL8" s="624"/>
      <c r="BM8" s="624"/>
      <c r="BN8" s="625"/>
      <c r="BO8" s="626">
        <v>1.7</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2546275</v>
      </c>
      <c r="CS8" s="624"/>
      <c r="CT8" s="624"/>
      <c r="CU8" s="624"/>
      <c r="CV8" s="624"/>
      <c r="CW8" s="624"/>
      <c r="CX8" s="624"/>
      <c r="CY8" s="625"/>
      <c r="CZ8" s="626">
        <v>29.3</v>
      </c>
      <c r="DA8" s="626"/>
      <c r="DB8" s="626"/>
      <c r="DC8" s="626"/>
      <c r="DD8" s="632">
        <v>5048</v>
      </c>
      <c r="DE8" s="624"/>
      <c r="DF8" s="624"/>
      <c r="DG8" s="624"/>
      <c r="DH8" s="624"/>
      <c r="DI8" s="624"/>
      <c r="DJ8" s="624"/>
      <c r="DK8" s="624"/>
      <c r="DL8" s="624"/>
      <c r="DM8" s="624"/>
      <c r="DN8" s="624"/>
      <c r="DO8" s="624"/>
      <c r="DP8" s="625"/>
      <c r="DQ8" s="632">
        <v>1198017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13559</v>
      </c>
      <c r="S9" s="624"/>
      <c r="T9" s="624"/>
      <c r="U9" s="624"/>
      <c r="V9" s="624"/>
      <c r="W9" s="624"/>
      <c r="X9" s="624"/>
      <c r="Y9" s="625"/>
      <c r="Z9" s="626">
        <v>0.2</v>
      </c>
      <c r="AA9" s="626"/>
      <c r="AB9" s="626"/>
      <c r="AC9" s="626"/>
      <c r="AD9" s="627">
        <v>13559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723717</v>
      </c>
      <c r="BH9" s="624"/>
      <c r="BI9" s="624"/>
      <c r="BJ9" s="624"/>
      <c r="BK9" s="624"/>
      <c r="BL9" s="624"/>
      <c r="BM9" s="624"/>
      <c r="BN9" s="625"/>
      <c r="BO9" s="626">
        <v>43</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475860</v>
      </c>
      <c r="CS9" s="624"/>
      <c r="CT9" s="624"/>
      <c r="CU9" s="624"/>
      <c r="CV9" s="624"/>
      <c r="CW9" s="624"/>
      <c r="CX9" s="624"/>
      <c r="CY9" s="625"/>
      <c r="CZ9" s="626">
        <v>5.5</v>
      </c>
      <c r="DA9" s="626"/>
      <c r="DB9" s="626"/>
      <c r="DC9" s="626"/>
      <c r="DD9" s="632">
        <v>5048</v>
      </c>
      <c r="DE9" s="624"/>
      <c r="DF9" s="624"/>
      <c r="DG9" s="624"/>
      <c r="DH9" s="624"/>
      <c r="DI9" s="624"/>
      <c r="DJ9" s="624"/>
      <c r="DK9" s="624"/>
      <c r="DL9" s="624"/>
      <c r="DM9" s="624"/>
      <c r="DN9" s="624"/>
      <c r="DO9" s="624"/>
      <c r="DP9" s="625"/>
      <c r="DQ9" s="632">
        <v>396974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27225</v>
      </c>
      <c r="BH10" s="624"/>
      <c r="BI10" s="624"/>
      <c r="BJ10" s="624"/>
      <c r="BK10" s="624"/>
      <c r="BL10" s="624"/>
      <c r="BM10" s="624"/>
      <c r="BN10" s="625"/>
      <c r="BO10" s="626">
        <v>1.6</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4138</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4138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343700</v>
      </c>
      <c r="S11" s="624"/>
      <c r="T11" s="624"/>
      <c r="U11" s="624"/>
      <c r="V11" s="624"/>
      <c r="W11" s="624"/>
      <c r="X11" s="624"/>
      <c r="Y11" s="625"/>
      <c r="Z11" s="628">
        <v>3.8</v>
      </c>
      <c r="AA11" s="629"/>
      <c r="AB11" s="629"/>
      <c r="AC11" s="635"/>
      <c r="AD11" s="632">
        <v>343700</v>
      </c>
      <c r="AE11" s="624"/>
      <c r="AF11" s="624"/>
      <c r="AG11" s="624"/>
      <c r="AH11" s="624"/>
      <c r="AI11" s="624"/>
      <c r="AJ11" s="624"/>
      <c r="AK11" s="625"/>
      <c r="AL11" s="628">
        <v>8.8000000000000007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39128</v>
      </c>
      <c r="BH11" s="624"/>
      <c r="BI11" s="624"/>
      <c r="BJ11" s="624"/>
      <c r="BK11" s="624"/>
      <c r="BL11" s="624"/>
      <c r="BM11" s="624"/>
      <c r="BN11" s="625"/>
      <c r="BO11" s="626">
        <v>2.2999999999999998</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263720</v>
      </c>
      <c r="CS11" s="624"/>
      <c r="CT11" s="624"/>
      <c r="CU11" s="624"/>
      <c r="CV11" s="624"/>
      <c r="CW11" s="624"/>
      <c r="CX11" s="624"/>
      <c r="CY11" s="625"/>
      <c r="CZ11" s="626">
        <v>3</v>
      </c>
      <c r="DA11" s="626"/>
      <c r="DB11" s="626"/>
      <c r="DC11" s="626"/>
      <c r="DD11" s="632">
        <v>52389</v>
      </c>
      <c r="DE11" s="624"/>
      <c r="DF11" s="624"/>
      <c r="DG11" s="624"/>
      <c r="DH11" s="624"/>
      <c r="DI11" s="624"/>
      <c r="DJ11" s="624"/>
      <c r="DK11" s="624"/>
      <c r="DL11" s="624"/>
      <c r="DM11" s="624"/>
      <c r="DN11" s="624"/>
      <c r="DO11" s="624"/>
      <c r="DP11" s="625"/>
      <c r="DQ11" s="632">
        <v>143493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9404</v>
      </c>
      <c r="S12" s="624"/>
      <c r="T12" s="624"/>
      <c r="U12" s="624"/>
      <c r="V12" s="624"/>
      <c r="W12" s="624"/>
      <c r="X12" s="624"/>
      <c r="Y12" s="625"/>
      <c r="Z12" s="626">
        <v>0.1</v>
      </c>
      <c r="AA12" s="626"/>
      <c r="AB12" s="626"/>
      <c r="AC12" s="626"/>
      <c r="AD12" s="627">
        <v>9404</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702039</v>
      </c>
      <c r="BH12" s="624"/>
      <c r="BI12" s="624"/>
      <c r="BJ12" s="624"/>
      <c r="BK12" s="624"/>
      <c r="BL12" s="624"/>
      <c r="BM12" s="624"/>
      <c r="BN12" s="625"/>
      <c r="BO12" s="626">
        <v>41.7</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33968</v>
      </c>
      <c r="CS12" s="624"/>
      <c r="CT12" s="624"/>
      <c r="CU12" s="624"/>
      <c r="CV12" s="624"/>
      <c r="CW12" s="624"/>
      <c r="CX12" s="624"/>
      <c r="CY12" s="625"/>
      <c r="CZ12" s="626">
        <v>0.4</v>
      </c>
      <c r="DA12" s="626"/>
      <c r="DB12" s="626"/>
      <c r="DC12" s="626"/>
      <c r="DD12" s="632" t="s">
        <v>121</v>
      </c>
      <c r="DE12" s="624"/>
      <c r="DF12" s="624"/>
      <c r="DG12" s="624"/>
      <c r="DH12" s="624"/>
      <c r="DI12" s="624"/>
      <c r="DJ12" s="624"/>
      <c r="DK12" s="624"/>
      <c r="DL12" s="624"/>
      <c r="DM12" s="624"/>
      <c r="DN12" s="624"/>
      <c r="DO12" s="624"/>
      <c r="DP12" s="625"/>
      <c r="DQ12" s="632">
        <v>33676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689076</v>
      </c>
      <c r="BH13" s="624"/>
      <c r="BI13" s="624"/>
      <c r="BJ13" s="624"/>
      <c r="BK13" s="624"/>
      <c r="BL13" s="624"/>
      <c r="BM13" s="624"/>
      <c r="BN13" s="625"/>
      <c r="BO13" s="626">
        <v>41</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788199</v>
      </c>
      <c r="CS13" s="624"/>
      <c r="CT13" s="624"/>
      <c r="CU13" s="624"/>
      <c r="CV13" s="624"/>
      <c r="CW13" s="624"/>
      <c r="CX13" s="624"/>
      <c r="CY13" s="625"/>
      <c r="CZ13" s="626">
        <v>9.1</v>
      </c>
      <c r="DA13" s="626"/>
      <c r="DB13" s="626"/>
      <c r="DC13" s="626"/>
      <c r="DD13" s="632">
        <v>250025</v>
      </c>
      <c r="DE13" s="624"/>
      <c r="DF13" s="624"/>
      <c r="DG13" s="624"/>
      <c r="DH13" s="624"/>
      <c r="DI13" s="624"/>
      <c r="DJ13" s="624"/>
      <c r="DK13" s="624"/>
      <c r="DL13" s="624"/>
      <c r="DM13" s="624"/>
      <c r="DN13" s="624"/>
      <c r="DO13" s="624"/>
      <c r="DP13" s="625"/>
      <c r="DQ13" s="632">
        <v>739452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625</v>
      </c>
      <c r="S14" s="624"/>
      <c r="T14" s="624"/>
      <c r="U14" s="624"/>
      <c r="V14" s="624"/>
      <c r="W14" s="624"/>
      <c r="X14" s="624"/>
      <c r="Y14" s="625"/>
      <c r="Z14" s="626">
        <v>0</v>
      </c>
      <c r="AA14" s="626"/>
      <c r="AB14" s="626"/>
      <c r="AC14" s="626"/>
      <c r="AD14" s="627">
        <v>625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61655</v>
      </c>
      <c r="BH14" s="624"/>
      <c r="BI14" s="624"/>
      <c r="BJ14" s="624"/>
      <c r="BK14" s="624"/>
      <c r="BL14" s="624"/>
      <c r="BM14" s="624"/>
      <c r="BN14" s="625"/>
      <c r="BO14" s="626">
        <v>3.7</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286548</v>
      </c>
      <c r="CS14" s="624"/>
      <c r="CT14" s="624"/>
      <c r="CU14" s="624"/>
      <c r="CV14" s="624"/>
      <c r="CW14" s="624"/>
      <c r="CX14" s="624"/>
      <c r="CY14" s="625"/>
      <c r="CZ14" s="626">
        <v>3.3</v>
      </c>
      <c r="DA14" s="626"/>
      <c r="DB14" s="626"/>
      <c r="DC14" s="626"/>
      <c r="DD14" s="632">
        <v>2361</v>
      </c>
      <c r="DE14" s="624"/>
      <c r="DF14" s="624"/>
      <c r="DG14" s="624"/>
      <c r="DH14" s="624"/>
      <c r="DI14" s="624"/>
      <c r="DJ14" s="624"/>
      <c r="DK14" s="624"/>
      <c r="DL14" s="624"/>
      <c r="DM14" s="624"/>
      <c r="DN14" s="624"/>
      <c r="DO14" s="624"/>
      <c r="DP14" s="625"/>
      <c r="DQ14" s="632">
        <v>286542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99948</v>
      </c>
      <c r="BH15" s="624"/>
      <c r="BI15" s="624"/>
      <c r="BJ15" s="624"/>
      <c r="BK15" s="624"/>
      <c r="BL15" s="624"/>
      <c r="BM15" s="624"/>
      <c r="BN15" s="625"/>
      <c r="BO15" s="626">
        <v>5.9</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3063107</v>
      </c>
      <c r="CS15" s="624"/>
      <c r="CT15" s="624"/>
      <c r="CU15" s="624"/>
      <c r="CV15" s="624"/>
      <c r="CW15" s="624"/>
      <c r="CX15" s="624"/>
      <c r="CY15" s="625"/>
      <c r="CZ15" s="626">
        <v>35.200000000000003</v>
      </c>
      <c r="DA15" s="626"/>
      <c r="DB15" s="626"/>
      <c r="DC15" s="626"/>
      <c r="DD15" s="632">
        <v>2172060</v>
      </c>
      <c r="DE15" s="624"/>
      <c r="DF15" s="624"/>
      <c r="DG15" s="624"/>
      <c r="DH15" s="624"/>
      <c r="DI15" s="624"/>
      <c r="DJ15" s="624"/>
      <c r="DK15" s="624"/>
      <c r="DL15" s="624"/>
      <c r="DM15" s="624"/>
      <c r="DN15" s="624"/>
      <c r="DO15" s="624"/>
      <c r="DP15" s="625"/>
      <c r="DQ15" s="632">
        <v>801345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11743</v>
      </c>
      <c r="S16" s="624"/>
      <c r="T16" s="624"/>
      <c r="U16" s="624"/>
      <c r="V16" s="624"/>
      <c r="W16" s="624"/>
      <c r="X16" s="624"/>
      <c r="Y16" s="625"/>
      <c r="Z16" s="626">
        <v>0.1</v>
      </c>
      <c r="AA16" s="626"/>
      <c r="AB16" s="626"/>
      <c r="AC16" s="626"/>
      <c r="AD16" s="627">
        <v>11743</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28737</v>
      </c>
      <c r="S17" s="624"/>
      <c r="T17" s="624"/>
      <c r="U17" s="624"/>
      <c r="V17" s="624"/>
      <c r="W17" s="624"/>
      <c r="X17" s="624"/>
      <c r="Y17" s="625"/>
      <c r="Z17" s="626">
        <v>0.3</v>
      </c>
      <c r="AA17" s="626"/>
      <c r="AB17" s="626"/>
      <c r="AC17" s="626"/>
      <c r="AD17" s="627">
        <v>28737</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289856</v>
      </c>
      <c r="CS17" s="624"/>
      <c r="CT17" s="624"/>
      <c r="CU17" s="624"/>
      <c r="CV17" s="624"/>
      <c r="CW17" s="624"/>
      <c r="CX17" s="624"/>
      <c r="CY17" s="625"/>
      <c r="CZ17" s="626">
        <v>3.3</v>
      </c>
      <c r="DA17" s="626"/>
      <c r="DB17" s="626"/>
      <c r="DC17" s="626"/>
      <c r="DD17" s="632" t="s">
        <v>121</v>
      </c>
      <c r="DE17" s="624"/>
      <c r="DF17" s="624"/>
      <c r="DG17" s="624"/>
      <c r="DH17" s="624"/>
      <c r="DI17" s="624"/>
      <c r="DJ17" s="624"/>
      <c r="DK17" s="624"/>
      <c r="DL17" s="624"/>
      <c r="DM17" s="624"/>
      <c r="DN17" s="624"/>
      <c r="DO17" s="624"/>
      <c r="DP17" s="625"/>
      <c r="DQ17" s="632">
        <v>289856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24608</v>
      </c>
      <c r="S18" s="624"/>
      <c r="T18" s="624"/>
      <c r="U18" s="624"/>
      <c r="V18" s="624"/>
      <c r="W18" s="624"/>
      <c r="X18" s="624"/>
      <c r="Y18" s="625"/>
      <c r="Z18" s="626">
        <v>0.3</v>
      </c>
      <c r="AA18" s="626"/>
      <c r="AB18" s="626"/>
      <c r="AC18" s="626"/>
      <c r="AD18" s="627">
        <v>24608</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24052</v>
      </c>
      <c r="S19" s="624"/>
      <c r="T19" s="624"/>
      <c r="U19" s="624"/>
      <c r="V19" s="624"/>
      <c r="W19" s="624"/>
      <c r="X19" s="624"/>
      <c r="Y19" s="625"/>
      <c r="Z19" s="626">
        <v>0.3</v>
      </c>
      <c r="AA19" s="626"/>
      <c r="AB19" s="626"/>
      <c r="AC19" s="626"/>
      <c r="AD19" s="627">
        <v>24052</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556</v>
      </c>
      <c r="S20" s="624"/>
      <c r="T20" s="624"/>
      <c r="U20" s="624"/>
      <c r="V20" s="624"/>
      <c r="W20" s="624"/>
      <c r="X20" s="624"/>
      <c r="Y20" s="625"/>
      <c r="Z20" s="626">
        <v>0</v>
      </c>
      <c r="AA20" s="626"/>
      <c r="AB20" s="626"/>
      <c r="AC20" s="626"/>
      <c r="AD20" s="627">
        <v>556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8703253</v>
      </c>
      <c r="CS20" s="624"/>
      <c r="CT20" s="624"/>
      <c r="CU20" s="624"/>
      <c r="CV20" s="624"/>
      <c r="CW20" s="624"/>
      <c r="CX20" s="624"/>
      <c r="CY20" s="625"/>
      <c r="CZ20" s="626">
        <v>100</v>
      </c>
      <c r="DA20" s="626"/>
      <c r="DB20" s="626"/>
      <c r="DC20" s="626"/>
      <c r="DD20" s="632">
        <v>2539254</v>
      </c>
      <c r="DE20" s="624"/>
      <c r="DF20" s="624"/>
      <c r="DG20" s="624"/>
      <c r="DH20" s="624"/>
      <c r="DI20" s="624"/>
      <c r="DJ20" s="624"/>
      <c r="DK20" s="624"/>
      <c r="DL20" s="624"/>
      <c r="DM20" s="624"/>
      <c r="DN20" s="624"/>
      <c r="DO20" s="624"/>
      <c r="DP20" s="625"/>
      <c r="DQ20" s="632">
        <v>4769577</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1852578</v>
      </c>
      <c r="S21" s="624"/>
      <c r="T21" s="624"/>
      <c r="U21" s="624"/>
      <c r="V21" s="624"/>
      <c r="W21" s="624"/>
      <c r="X21" s="624"/>
      <c r="Y21" s="625"/>
      <c r="Z21" s="626">
        <v>20.7</v>
      </c>
      <c r="AA21" s="626"/>
      <c r="AB21" s="626"/>
      <c r="AC21" s="626"/>
      <c r="AD21" s="627">
        <v>1579249</v>
      </c>
      <c r="AE21" s="627"/>
      <c r="AF21" s="627"/>
      <c r="AG21" s="627"/>
      <c r="AH21" s="627"/>
      <c r="AI21" s="627"/>
      <c r="AJ21" s="627"/>
      <c r="AK21" s="627"/>
      <c r="AL21" s="628">
        <v>40.6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1579249</v>
      </c>
      <c r="S22" s="624"/>
      <c r="T22" s="624"/>
      <c r="U22" s="624"/>
      <c r="V22" s="624"/>
      <c r="W22" s="624"/>
      <c r="X22" s="624"/>
      <c r="Y22" s="625"/>
      <c r="Z22" s="626">
        <v>17.600000000000001</v>
      </c>
      <c r="AA22" s="626"/>
      <c r="AB22" s="626"/>
      <c r="AC22" s="626"/>
      <c r="AD22" s="627">
        <v>1579249</v>
      </c>
      <c r="AE22" s="627"/>
      <c r="AF22" s="627"/>
      <c r="AG22" s="627"/>
      <c r="AH22" s="627"/>
      <c r="AI22" s="627"/>
      <c r="AJ22" s="627"/>
      <c r="AK22" s="627"/>
      <c r="AL22" s="628">
        <v>40.6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273329</v>
      </c>
      <c r="S23" s="624"/>
      <c r="T23" s="624"/>
      <c r="U23" s="624"/>
      <c r="V23" s="624"/>
      <c r="W23" s="624"/>
      <c r="X23" s="624"/>
      <c r="Y23" s="625"/>
      <c r="Z23" s="626">
        <v>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2673011</v>
      </c>
      <c r="CS24" s="613"/>
      <c r="CT24" s="613"/>
      <c r="CU24" s="613"/>
      <c r="CV24" s="613"/>
      <c r="CW24" s="613"/>
      <c r="CX24" s="613"/>
      <c r="CY24" s="614"/>
      <c r="CZ24" s="617">
        <v>30.7</v>
      </c>
      <c r="DA24" s="618"/>
      <c r="DB24" s="618"/>
      <c r="DC24" s="634"/>
      <c r="DD24" s="655">
        <v>1595677</v>
      </c>
      <c r="DE24" s="613"/>
      <c r="DF24" s="613"/>
      <c r="DG24" s="613"/>
      <c r="DH24" s="613"/>
      <c r="DI24" s="613"/>
      <c r="DJ24" s="613"/>
      <c r="DK24" s="614"/>
      <c r="DL24" s="655">
        <v>1502469</v>
      </c>
      <c r="DM24" s="613"/>
      <c r="DN24" s="613"/>
      <c r="DO24" s="613"/>
      <c r="DP24" s="613"/>
      <c r="DQ24" s="613"/>
      <c r="DR24" s="613"/>
      <c r="DS24" s="613"/>
      <c r="DT24" s="613"/>
      <c r="DU24" s="613"/>
      <c r="DV24" s="614"/>
      <c r="DW24" s="617">
        <v>38.4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4060843</v>
      </c>
      <c r="S25" s="624"/>
      <c r="T25" s="624"/>
      <c r="U25" s="624"/>
      <c r="V25" s="624"/>
      <c r="W25" s="624"/>
      <c r="X25" s="624"/>
      <c r="Y25" s="625"/>
      <c r="Z25" s="626">
        <v>45.3</v>
      </c>
      <c r="AA25" s="626"/>
      <c r="AB25" s="626"/>
      <c r="AC25" s="626"/>
      <c r="AD25" s="627">
        <v>3787514</v>
      </c>
      <c r="AE25" s="627"/>
      <c r="AF25" s="627"/>
      <c r="AG25" s="627"/>
      <c r="AH25" s="627"/>
      <c r="AI25" s="627"/>
      <c r="AJ25" s="627"/>
      <c r="AK25" s="627"/>
      <c r="AL25" s="628">
        <v>97.4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866135</v>
      </c>
      <c r="CS25" s="644"/>
      <c r="CT25" s="644"/>
      <c r="CU25" s="644"/>
      <c r="CV25" s="644"/>
      <c r="CW25" s="644"/>
      <c r="CX25" s="644"/>
      <c r="CY25" s="645"/>
      <c r="CZ25" s="628">
        <v>10</v>
      </c>
      <c r="DA25" s="656"/>
      <c r="DB25" s="656"/>
      <c r="DC25" s="658"/>
      <c r="DD25" s="632">
        <v>805360</v>
      </c>
      <c r="DE25" s="644"/>
      <c r="DF25" s="644"/>
      <c r="DG25" s="644"/>
      <c r="DH25" s="644"/>
      <c r="DI25" s="644"/>
      <c r="DJ25" s="644"/>
      <c r="DK25" s="645"/>
      <c r="DL25" s="632">
        <v>798617</v>
      </c>
      <c r="DM25" s="644"/>
      <c r="DN25" s="644"/>
      <c r="DO25" s="644"/>
      <c r="DP25" s="644"/>
      <c r="DQ25" s="644"/>
      <c r="DR25" s="644"/>
      <c r="DS25" s="644"/>
      <c r="DT25" s="644"/>
      <c r="DU25" s="644"/>
      <c r="DV25" s="645"/>
      <c r="DW25" s="628">
        <v>20.399999999999999</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1596</v>
      </c>
      <c r="S26" s="624"/>
      <c r="T26" s="624"/>
      <c r="U26" s="624"/>
      <c r="V26" s="624"/>
      <c r="W26" s="624"/>
      <c r="X26" s="624"/>
      <c r="Y26" s="625"/>
      <c r="Z26" s="626">
        <v>0</v>
      </c>
      <c r="AA26" s="626"/>
      <c r="AB26" s="626"/>
      <c r="AC26" s="626"/>
      <c r="AD26" s="627">
        <v>1596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440806</v>
      </c>
      <c r="CS26" s="624"/>
      <c r="CT26" s="624"/>
      <c r="CU26" s="624"/>
      <c r="CV26" s="624"/>
      <c r="CW26" s="624"/>
      <c r="CX26" s="624"/>
      <c r="CY26" s="625"/>
      <c r="CZ26" s="628">
        <v>5.0999999999999996</v>
      </c>
      <c r="DA26" s="656"/>
      <c r="DB26" s="656"/>
      <c r="DC26" s="658"/>
      <c r="DD26" s="632">
        <v>413741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10859</v>
      </c>
      <c r="S27" s="624"/>
      <c r="T27" s="624"/>
      <c r="U27" s="624"/>
      <c r="V27" s="624"/>
      <c r="W27" s="624"/>
      <c r="X27" s="624"/>
      <c r="Y27" s="625"/>
      <c r="Z27" s="626">
        <v>0.1</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1681589</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1517020</v>
      </c>
      <c r="CS27" s="644"/>
      <c r="CT27" s="644"/>
      <c r="CU27" s="644"/>
      <c r="CV27" s="644"/>
      <c r="CW27" s="644"/>
      <c r="CX27" s="644"/>
      <c r="CY27" s="645"/>
      <c r="CZ27" s="628">
        <v>17.399999999999999</v>
      </c>
      <c r="DA27" s="656"/>
      <c r="DB27" s="656"/>
      <c r="DC27" s="658"/>
      <c r="DD27" s="632">
        <v>500461</v>
      </c>
      <c r="DE27" s="644"/>
      <c r="DF27" s="644"/>
      <c r="DG27" s="644"/>
      <c r="DH27" s="644"/>
      <c r="DI27" s="644"/>
      <c r="DJ27" s="644"/>
      <c r="DK27" s="645"/>
      <c r="DL27" s="632">
        <v>413996</v>
      </c>
      <c r="DM27" s="644"/>
      <c r="DN27" s="644"/>
      <c r="DO27" s="644"/>
      <c r="DP27" s="644"/>
      <c r="DQ27" s="644"/>
      <c r="DR27" s="644"/>
      <c r="DS27" s="644"/>
      <c r="DT27" s="644"/>
      <c r="DU27" s="644"/>
      <c r="DV27" s="645"/>
      <c r="DW27" s="628">
        <v>10.6</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23776</v>
      </c>
      <c r="S28" s="624"/>
      <c r="T28" s="624"/>
      <c r="U28" s="624"/>
      <c r="V28" s="624"/>
      <c r="W28" s="624"/>
      <c r="X28" s="624"/>
      <c r="Y28" s="625"/>
      <c r="Z28" s="626">
        <v>0.3</v>
      </c>
      <c r="AA28" s="626"/>
      <c r="AB28" s="626"/>
      <c r="AC28" s="626"/>
      <c r="AD28" s="627">
        <v>1534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289856</v>
      </c>
      <c r="CS28" s="624"/>
      <c r="CT28" s="624"/>
      <c r="CU28" s="624"/>
      <c r="CV28" s="624"/>
      <c r="CW28" s="624"/>
      <c r="CX28" s="624"/>
      <c r="CY28" s="625"/>
      <c r="CZ28" s="628">
        <v>3.3</v>
      </c>
      <c r="DA28" s="656"/>
      <c r="DB28" s="656"/>
      <c r="DC28" s="658"/>
      <c r="DD28" s="632">
        <v>289856</v>
      </c>
      <c r="DE28" s="624"/>
      <c r="DF28" s="624"/>
      <c r="DG28" s="624"/>
      <c r="DH28" s="624"/>
      <c r="DI28" s="624"/>
      <c r="DJ28" s="624"/>
      <c r="DK28" s="625"/>
      <c r="DL28" s="632">
        <v>289856</v>
      </c>
      <c r="DM28" s="624"/>
      <c r="DN28" s="624"/>
      <c r="DO28" s="624"/>
      <c r="DP28" s="624"/>
      <c r="DQ28" s="624"/>
      <c r="DR28" s="624"/>
      <c r="DS28" s="624"/>
      <c r="DT28" s="624"/>
      <c r="DU28" s="624"/>
      <c r="DV28" s="625"/>
      <c r="DW28" s="628">
        <v>7.4</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7097</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289856</v>
      </c>
      <c r="CS29" s="644"/>
      <c r="CT29" s="644"/>
      <c r="CU29" s="644"/>
      <c r="CV29" s="644"/>
      <c r="CW29" s="644"/>
      <c r="CX29" s="644"/>
      <c r="CY29" s="645"/>
      <c r="CZ29" s="628">
        <v>3.3</v>
      </c>
      <c r="DA29" s="656"/>
      <c r="DB29" s="656"/>
      <c r="DC29" s="658"/>
      <c r="DD29" s="632">
        <v>289856</v>
      </c>
      <c r="DE29" s="644"/>
      <c r="DF29" s="644"/>
      <c r="DG29" s="644"/>
      <c r="DH29" s="644"/>
      <c r="DI29" s="644"/>
      <c r="DJ29" s="644"/>
      <c r="DK29" s="645"/>
      <c r="DL29" s="632">
        <v>289856</v>
      </c>
      <c r="DM29" s="644"/>
      <c r="DN29" s="644"/>
      <c r="DO29" s="644"/>
      <c r="DP29" s="644"/>
      <c r="DQ29" s="644"/>
      <c r="DR29" s="644"/>
      <c r="DS29" s="644"/>
      <c r="DT29" s="644"/>
      <c r="DU29" s="644"/>
      <c r="DV29" s="645"/>
      <c r="DW29" s="628">
        <v>7.4</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2000159</v>
      </c>
      <c r="S30" s="624"/>
      <c r="T30" s="624"/>
      <c r="U30" s="624"/>
      <c r="V30" s="624"/>
      <c r="W30" s="624"/>
      <c r="X30" s="624"/>
      <c r="Y30" s="625"/>
      <c r="Z30" s="626">
        <v>22.3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280045</v>
      </c>
      <c r="CS30" s="624"/>
      <c r="CT30" s="624"/>
      <c r="CU30" s="624"/>
      <c r="CV30" s="624"/>
      <c r="CW30" s="624"/>
      <c r="CX30" s="624"/>
      <c r="CY30" s="625"/>
      <c r="CZ30" s="628">
        <v>3.2</v>
      </c>
      <c r="DA30" s="656"/>
      <c r="DB30" s="656"/>
      <c r="DC30" s="658"/>
      <c r="DD30" s="632">
        <v>280045</v>
      </c>
      <c r="DE30" s="624"/>
      <c r="DF30" s="624"/>
      <c r="DG30" s="624"/>
      <c r="DH30" s="624"/>
      <c r="DI30" s="624"/>
      <c r="DJ30" s="624"/>
      <c r="DK30" s="625"/>
      <c r="DL30" s="632">
        <v>280045</v>
      </c>
      <c r="DM30" s="624"/>
      <c r="DN30" s="624"/>
      <c r="DO30" s="624"/>
      <c r="DP30" s="624"/>
      <c r="DQ30" s="624"/>
      <c r="DR30" s="624"/>
      <c r="DS30" s="624"/>
      <c r="DT30" s="624"/>
      <c r="DU30" s="624"/>
      <c r="DV30" s="625"/>
      <c r="DW30" s="628">
        <v>7.2</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v>71423</v>
      </c>
      <c r="S31" s="624"/>
      <c r="T31" s="624"/>
      <c r="U31" s="624"/>
      <c r="V31" s="624"/>
      <c r="W31" s="624"/>
      <c r="X31" s="624"/>
      <c r="Y31" s="625"/>
      <c r="Z31" s="626">
        <v>0.8</v>
      </c>
      <c r="AA31" s="626"/>
      <c r="AB31" s="626"/>
      <c r="AC31" s="626"/>
      <c r="AD31" s="627">
        <v>71423</v>
      </c>
      <c r="AE31" s="627"/>
      <c r="AF31" s="627"/>
      <c r="AG31" s="627"/>
      <c r="AH31" s="627"/>
      <c r="AI31" s="627"/>
      <c r="AJ31" s="627"/>
      <c r="AK31" s="627"/>
      <c r="AL31" s="628">
        <v>1.8</v>
      </c>
      <c r="AM31" s="629"/>
      <c r="AN31" s="629"/>
      <c r="AO31" s="630"/>
      <c r="AP31" s="671" t="s">
        <v>298</v>
      </c>
      <c r="AQ31" s="672"/>
      <c r="AR31" s="672"/>
      <c r="AS31" s="672"/>
      <c r="AT31" s="677" t="s">
        <v>299</v>
      </c>
      <c r="AU31" s="214"/>
      <c r="AV31" s="214"/>
      <c r="AW31" s="214"/>
      <c r="AX31" s="609" t="s">
        <v>177</v>
      </c>
      <c r="AY31" s="610"/>
      <c r="AZ31" s="610"/>
      <c r="BA31" s="610"/>
      <c r="BB31" s="610"/>
      <c r="BC31" s="610"/>
      <c r="BD31" s="610"/>
      <c r="BE31" s="610"/>
      <c r="BF31" s="611"/>
      <c r="BG31" s="670">
        <v>99.9</v>
      </c>
      <c r="BH31" s="667"/>
      <c r="BI31" s="667"/>
      <c r="BJ31" s="667"/>
      <c r="BK31" s="667"/>
      <c r="BL31" s="667"/>
      <c r="BM31" s="618">
        <v>99.6</v>
      </c>
      <c r="BN31" s="667"/>
      <c r="BO31" s="667"/>
      <c r="BP31" s="667"/>
      <c r="BQ31" s="668"/>
      <c r="BR31" s="670">
        <v>99.9</v>
      </c>
      <c r="BS31" s="667"/>
      <c r="BT31" s="667"/>
      <c r="BU31" s="667"/>
      <c r="BV31" s="667"/>
      <c r="BW31" s="667"/>
      <c r="BX31" s="618">
        <v>99.3</v>
      </c>
      <c r="BY31" s="667"/>
      <c r="BZ31" s="667"/>
      <c r="CA31" s="667"/>
      <c r="CB31" s="668"/>
      <c r="CD31" s="663"/>
      <c r="CE31" s="664"/>
      <c r="CF31" s="620" t="s">
        <v>300</v>
      </c>
      <c r="CG31" s="621"/>
      <c r="CH31" s="621"/>
      <c r="CI31" s="621"/>
      <c r="CJ31" s="621"/>
      <c r="CK31" s="621"/>
      <c r="CL31" s="621"/>
      <c r="CM31" s="621"/>
      <c r="CN31" s="621"/>
      <c r="CO31" s="621"/>
      <c r="CP31" s="621"/>
      <c r="CQ31" s="622"/>
      <c r="CR31" s="623">
        <v>9811</v>
      </c>
      <c r="CS31" s="644"/>
      <c r="CT31" s="644"/>
      <c r="CU31" s="644"/>
      <c r="CV31" s="644"/>
      <c r="CW31" s="644"/>
      <c r="CX31" s="644"/>
      <c r="CY31" s="645"/>
      <c r="CZ31" s="628">
        <v>0.1</v>
      </c>
      <c r="DA31" s="656"/>
      <c r="DB31" s="656"/>
      <c r="DC31" s="658"/>
      <c r="DD31" s="632">
        <v>9811</v>
      </c>
      <c r="DE31" s="644"/>
      <c r="DF31" s="644"/>
      <c r="DG31" s="644"/>
      <c r="DH31" s="644"/>
      <c r="DI31" s="644"/>
      <c r="DJ31" s="644"/>
      <c r="DK31" s="645"/>
      <c r="DL31" s="632">
        <v>9811</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550763</v>
      </c>
      <c r="S32" s="624"/>
      <c r="T32" s="624"/>
      <c r="U32" s="624"/>
      <c r="V32" s="624"/>
      <c r="W32" s="624"/>
      <c r="X32" s="624"/>
      <c r="Y32" s="625"/>
      <c r="Z32" s="626">
        <v>6.1</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0" t="s">
        <v>302</v>
      </c>
      <c r="AX32" s="620" t="s">
        <v>303</v>
      </c>
      <c r="AY32" s="621"/>
      <c r="AZ32" s="621"/>
      <c r="BA32" s="621"/>
      <c r="BB32" s="621"/>
      <c r="BC32" s="621"/>
      <c r="BD32" s="621"/>
      <c r="BE32" s="621"/>
      <c r="BF32" s="622"/>
      <c r="BG32" s="680">
        <v>99.9</v>
      </c>
      <c r="BH32" s="644"/>
      <c r="BI32" s="644"/>
      <c r="BJ32" s="644"/>
      <c r="BK32" s="644"/>
      <c r="BL32" s="644"/>
      <c r="BM32" s="629">
        <v>99.6</v>
      </c>
      <c r="BN32" s="644"/>
      <c r="BO32" s="644"/>
      <c r="BP32" s="644"/>
      <c r="BQ32" s="669"/>
      <c r="BR32" s="680">
        <v>99.8</v>
      </c>
      <c r="BS32" s="644"/>
      <c r="BT32" s="644"/>
      <c r="BU32" s="644"/>
      <c r="BV32" s="644"/>
      <c r="BW32" s="644"/>
      <c r="BX32" s="629">
        <v>99.2</v>
      </c>
      <c r="BY32" s="644"/>
      <c r="BZ32" s="644"/>
      <c r="CA32" s="644"/>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27296</v>
      </c>
      <c r="S33" s="624"/>
      <c r="T33" s="624"/>
      <c r="U33" s="624"/>
      <c r="V33" s="624"/>
      <c r="W33" s="624"/>
      <c r="X33" s="624"/>
      <c r="Y33" s="625"/>
      <c r="Z33" s="626">
        <v>0.3</v>
      </c>
      <c r="AA33" s="626"/>
      <c r="AB33" s="626"/>
      <c r="AC33" s="626"/>
      <c r="AD33" s="627">
        <v>24833</v>
      </c>
      <c r="AE33" s="627"/>
      <c r="AF33" s="627"/>
      <c r="AG33" s="627"/>
      <c r="AH33" s="627"/>
      <c r="AI33" s="627"/>
      <c r="AJ33" s="627"/>
      <c r="AK33" s="627"/>
      <c r="AL33" s="628">
        <v>0.6</v>
      </c>
      <c r="AM33" s="629"/>
      <c r="AN33" s="629"/>
      <c r="AO33" s="630"/>
      <c r="AP33" s="675"/>
      <c r="AQ33" s="676"/>
      <c r="AR33" s="676"/>
      <c r="AS33" s="676"/>
      <c r="AT33" s="679"/>
      <c r="AU33" s="215"/>
      <c r="AV33" s="215"/>
      <c r="AW33" s="215"/>
      <c r="AX33" s="646" t="s">
        <v>306</v>
      </c>
      <c r="AY33" s="647"/>
      <c r="AZ33" s="647"/>
      <c r="BA33" s="647"/>
      <c r="BB33" s="647"/>
      <c r="BC33" s="647"/>
      <c r="BD33" s="647"/>
      <c r="BE33" s="647"/>
      <c r="BF33" s="648"/>
      <c r="BG33" s="681">
        <v>99.9</v>
      </c>
      <c r="BH33" s="682"/>
      <c r="BI33" s="682"/>
      <c r="BJ33" s="682"/>
      <c r="BK33" s="682"/>
      <c r="BL33" s="682"/>
      <c r="BM33" s="683">
        <v>99.6</v>
      </c>
      <c r="BN33" s="682"/>
      <c r="BO33" s="682"/>
      <c r="BP33" s="682"/>
      <c r="BQ33" s="684"/>
      <c r="BR33" s="681">
        <v>99.9</v>
      </c>
      <c r="BS33" s="682"/>
      <c r="BT33" s="682"/>
      <c r="BU33" s="682"/>
      <c r="BV33" s="682"/>
      <c r="BW33" s="682"/>
      <c r="BX33" s="683">
        <v>99.4</v>
      </c>
      <c r="BY33" s="682"/>
      <c r="BZ33" s="682"/>
      <c r="CA33" s="682"/>
      <c r="CB33" s="684"/>
      <c r="CD33" s="620" t="s">
        <v>307</v>
      </c>
      <c r="CE33" s="621"/>
      <c r="CF33" s="621"/>
      <c r="CG33" s="621"/>
      <c r="CH33" s="621"/>
      <c r="CI33" s="621"/>
      <c r="CJ33" s="621"/>
      <c r="CK33" s="621"/>
      <c r="CL33" s="621"/>
      <c r="CM33" s="621"/>
      <c r="CN33" s="621"/>
      <c r="CO33" s="621"/>
      <c r="CP33" s="621"/>
      <c r="CQ33" s="622"/>
      <c r="CR33" s="623">
        <v>3490988</v>
      </c>
      <c r="CS33" s="644"/>
      <c r="CT33" s="644"/>
      <c r="CU33" s="644"/>
      <c r="CV33" s="644"/>
      <c r="CW33" s="644"/>
      <c r="CX33" s="644"/>
      <c r="CY33" s="645"/>
      <c r="CZ33" s="628">
        <v>40.1</v>
      </c>
      <c r="DA33" s="656"/>
      <c r="DB33" s="656"/>
      <c r="DC33" s="658"/>
      <c r="DD33" s="632">
        <v>2820610</v>
      </c>
      <c r="DE33" s="644"/>
      <c r="DF33" s="644"/>
      <c r="DG33" s="644"/>
      <c r="DH33" s="644"/>
      <c r="DI33" s="644"/>
      <c r="DJ33" s="644"/>
      <c r="DK33" s="645"/>
      <c r="DL33" s="632">
        <v>2074394</v>
      </c>
      <c r="DM33" s="644"/>
      <c r="DN33" s="644"/>
      <c r="DO33" s="644"/>
      <c r="DP33" s="644"/>
      <c r="DQ33" s="644"/>
      <c r="DR33" s="644"/>
      <c r="DS33" s="644"/>
      <c r="DT33" s="644"/>
      <c r="DU33" s="644"/>
      <c r="DV33" s="645"/>
      <c r="DW33" s="628">
        <v>53</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214806</v>
      </c>
      <c r="S34" s="624"/>
      <c r="T34" s="624"/>
      <c r="U34" s="624"/>
      <c r="V34" s="624"/>
      <c r="W34" s="624"/>
      <c r="X34" s="624"/>
      <c r="Y34" s="625"/>
      <c r="Z34" s="626">
        <v>2.4</v>
      </c>
      <c r="AA34" s="626"/>
      <c r="AB34" s="626"/>
      <c r="AC34" s="626"/>
      <c r="AD34" s="627" t="s">
        <v>121</v>
      </c>
      <c r="AE34" s="627"/>
      <c r="AF34" s="627"/>
      <c r="AG34" s="627"/>
      <c r="AH34" s="627"/>
      <c r="AI34" s="627"/>
      <c r="AJ34" s="627"/>
      <c r="AK34" s="627"/>
      <c r="AL34" s="628" t="s">
        <v>121</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309</v>
      </c>
      <c r="CE34" s="621"/>
      <c r="CF34" s="621"/>
      <c r="CG34" s="621"/>
      <c r="CH34" s="621"/>
      <c r="CI34" s="621"/>
      <c r="CJ34" s="621"/>
      <c r="CK34" s="621"/>
      <c r="CL34" s="621"/>
      <c r="CM34" s="621"/>
      <c r="CN34" s="621"/>
      <c r="CO34" s="621"/>
      <c r="CP34" s="621"/>
      <c r="CQ34" s="622"/>
      <c r="CR34" s="623">
        <v>1265968</v>
      </c>
      <c r="CS34" s="624"/>
      <c r="CT34" s="624"/>
      <c r="CU34" s="624"/>
      <c r="CV34" s="624"/>
      <c r="CW34" s="624"/>
      <c r="CX34" s="624"/>
      <c r="CY34" s="625"/>
      <c r="CZ34" s="628">
        <v>14.5</v>
      </c>
      <c r="DA34" s="656"/>
      <c r="DB34" s="656"/>
      <c r="DC34" s="658"/>
      <c r="DD34" s="632">
        <v>955676</v>
      </c>
      <c r="DE34" s="624"/>
      <c r="DF34" s="624"/>
      <c r="DG34" s="624"/>
      <c r="DH34" s="624"/>
      <c r="DI34" s="624"/>
      <c r="DJ34" s="624"/>
      <c r="DK34" s="625"/>
      <c r="DL34" s="632">
        <v>789070</v>
      </c>
      <c r="DM34" s="624"/>
      <c r="DN34" s="624"/>
      <c r="DO34" s="624"/>
      <c r="DP34" s="624"/>
      <c r="DQ34" s="624"/>
      <c r="DR34" s="624"/>
      <c r="DS34" s="624"/>
      <c r="DT34" s="624"/>
      <c r="DU34" s="624"/>
      <c r="DV34" s="625"/>
      <c r="DW34" s="628">
        <v>20.100000000000001</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1478249</v>
      </c>
      <c r="S35" s="624"/>
      <c r="T35" s="624"/>
      <c r="U35" s="624"/>
      <c r="V35" s="624"/>
      <c r="W35" s="624"/>
      <c r="X35" s="624"/>
      <c r="Y35" s="625"/>
      <c r="Z35" s="626">
        <v>16.5</v>
      </c>
      <c r="AA35" s="626"/>
      <c r="AB35" s="626"/>
      <c r="AC35" s="626"/>
      <c r="AD35" s="627" t="s">
        <v>121</v>
      </c>
      <c r="AE35" s="627"/>
      <c r="AF35" s="627"/>
      <c r="AG35" s="627"/>
      <c r="AH35" s="627"/>
      <c r="AI35" s="627"/>
      <c r="AJ35" s="627"/>
      <c r="AK35" s="627"/>
      <c r="AL35" s="628" t="s">
        <v>121</v>
      </c>
      <c r="AM35" s="629"/>
      <c r="AN35" s="629"/>
      <c r="AO35" s="630"/>
      <c r="AP35" s="218"/>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36694</v>
      </c>
      <c r="CS35" s="644"/>
      <c r="CT35" s="644"/>
      <c r="CU35" s="644"/>
      <c r="CV35" s="644"/>
      <c r="CW35" s="644"/>
      <c r="CX35" s="644"/>
      <c r="CY35" s="645"/>
      <c r="CZ35" s="628">
        <v>0.4</v>
      </c>
      <c r="DA35" s="656"/>
      <c r="DB35" s="656"/>
      <c r="DC35" s="658"/>
      <c r="DD35" s="632">
        <v>36629</v>
      </c>
      <c r="DE35" s="644"/>
      <c r="DF35" s="644"/>
      <c r="DG35" s="644"/>
      <c r="DH35" s="644"/>
      <c r="DI35" s="644"/>
      <c r="DJ35" s="644"/>
      <c r="DK35" s="645"/>
      <c r="DL35" s="632">
        <v>36629</v>
      </c>
      <c r="DM35" s="644"/>
      <c r="DN35" s="644"/>
      <c r="DO35" s="644"/>
      <c r="DP35" s="644"/>
      <c r="DQ35" s="644"/>
      <c r="DR35" s="644"/>
      <c r="DS35" s="644"/>
      <c r="DT35" s="644"/>
      <c r="DU35" s="644"/>
      <c r="DV35" s="645"/>
      <c r="DW35" s="628">
        <v>0.9</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211916</v>
      </c>
      <c r="S36" s="624"/>
      <c r="T36" s="624"/>
      <c r="U36" s="624"/>
      <c r="V36" s="624"/>
      <c r="W36" s="624"/>
      <c r="X36" s="624"/>
      <c r="Y36" s="625"/>
      <c r="Z36" s="626">
        <v>2.4</v>
      </c>
      <c r="AA36" s="626"/>
      <c r="AB36" s="626"/>
      <c r="AC36" s="626"/>
      <c r="AD36" s="627" t="s">
        <v>121</v>
      </c>
      <c r="AE36" s="627"/>
      <c r="AF36" s="627"/>
      <c r="AG36" s="627"/>
      <c r="AH36" s="627"/>
      <c r="AI36" s="627"/>
      <c r="AJ36" s="627"/>
      <c r="AK36" s="627"/>
      <c r="AL36" s="628" t="s">
        <v>121</v>
      </c>
      <c r="AM36" s="629"/>
      <c r="AN36" s="629"/>
      <c r="AO36" s="630"/>
      <c r="AP36" s="218"/>
      <c r="AQ36" s="689" t="s">
        <v>315</v>
      </c>
      <c r="AR36" s="690"/>
      <c r="AS36" s="690"/>
      <c r="AT36" s="690"/>
      <c r="AU36" s="690"/>
      <c r="AV36" s="690"/>
      <c r="AW36" s="690"/>
      <c r="AX36" s="690"/>
      <c r="AY36" s="691"/>
      <c r="AZ36" s="612">
        <v>1062715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1324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1417521</v>
      </c>
      <c r="CS36" s="624"/>
      <c r="CT36" s="624"/>
      <c r="CU36" s="624"/>
      <c r="CV36" s="624"/>
      <c r="CW36" s="624"/>
      <c r="CX36" s="624"/>
      <c r="CY36" s="625"/>
      <c r="CZ36" s="628">
        <v>16.3</v>
      </c>
      <c r="DA36" s="656"/>
      <c r="DB36" s="656"/>
      <c r="DC36" s="658"/>
      <c r="DD36" s="632">
        <v>1160861</v>
      </c>
      <c r="DE36" s="624"/>
      <c r="DF36" s="624"/>
      <c r="DG36" s="624"/>
      <c r="DH36" s="624"/>
      <c r="DI36" s="624"/>
      <c r="DJ36" s="624"/>
      <c r="DK36" s="625"/>
      <c r="DL36" s="632">
        <v>832807</v>
      </c>
      <c r="DM36" s="624"/>
      <c r="DN36" s="624"/>
      <c r="DO36" s="624"/>
      <c r="DP36" s="624"/>
      <c r="DQ36" s="624"/>
      <c r="DR36" s="624"/>
      <c r="DS36" s="624"/>
      <c r="DT36" s="624"/>
      <c r="DU36" s="624"/>
      <c r="DV36" s="625"/>
      <c r="DW36" s="628">
        <v>21.3</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141744</v>
      </c>
      <c r="S37" s="624"/>
      <c r="T37" s="624"/>
      <c r="U37" s="624"/>
      <c r="V37" s="624"/>
      <c r="W37" s="624"/>
      <c r="X37" s="624"/>
      <c r="Y37" s="625"/>
      <c r="Z37" s="626">
        <v>1.6</v>
      </c>
      <c r="AA37" s="626"/>
      <c r="AB37" s="626"/>
      <c r="AC37" s="626"/>
      <c r="AD37" s="627">
        <v>1275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483461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-6770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414142</v>
      </c>
      <c r="CS37" s="644"/>
      <c r="CT37" s="644"/>
      <c r="CU37" s="644"/>
      <c r="CV37" s="644"/>
      <c r="CW37" s="644"/>
      <c r="CX37" s="644"/>
      <c r="CY37" s="645"/>
      <c r="CZ37" s="628">
        <v>4.8</v>
      </c>
      <c r="DA37" s="656"/>
      <c r="DB37" s="656"/>
      <c r="DC37" s="658"/>
      <c r="DD37" s="632">
        <v>414142</v>
      </c>
      <c r="DE37" s="644"/>
      <c r="DF37" s="644"/>
      <c r="DG37" s="644"/>
      <c r="DH37" s="644"/>
      <c r="DI37" s="644"/>
      <c r="DJ37" s="644"/>
      <c r="DK37" s="645"/>
      <c r="DL37" s="632">
        <v>408454</v>
      </c>
      <c r="DM37" s="644"/>
      <c r="DN37" s="644"/>
      <c r="DO37" s="644"/>
      <c r="DP37" s="644"/>
      <c r="DQ37" s="644"/>
      <c r="DR37" s="644"/>
      <c r="DS37" s="644"/>
      <c r="DT37" s="644"/>
      <c r="DU37" s="644"/>
      <c r="DV37" s="645"/>
      <c r="DW37" s="628">
        <v>10.4</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165100</v>
      </c>
      <c r="S38" s="624"/>
      <c r="T38" s="624"/>
      <c r="U38" s="624"/>
      <c r="V38" s="624"/>
      <c r="W38" s="624"/>
      <c r="X38" s="624"/>
      <c r="Y38" s="625"/>
      <c r="Z38" s="626">
        <v>1.8</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55589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1734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523665</v>
      </c>
      <c r="CS38" s="624"/>
      <c r="CT38" s="624"/>
      <c r="CU38" s="624"/>
      <c r="CV38" s="624"/>
      <c r="CW38" s="624"/>
      <c r="CX38" s="624"/>
      <c r="CY38" s="625"/>
      <c r="CZ38" s="628">
        <v>6</v>
      </c>
      <c r="DA38" s="656"/>
      <c r="DB38" s="656"/>
      <c r="DC38" s="658"/>
      <c r="DD38" s="632">
        <v>422117</v>
      </c>
      <c r="DE38" s="624"/>
      <c r="DF38" s="624"/>
      <c r="DG38" s="624"/>
      <c r="DH38" s="624"/>
      <c r="DI38" s="624"/>
      <c r="DJ38" s="624"/>
      <c r="DK38" s="625"/>
      <c r="DL38" s="632">
        <v>415888</v>
      </c>
      <c r="DM38" s="624"/>
      <c r="DN38" s="624"/>
      <c r="DO38" s="624"/>
      <c r="DP38" s="624"/>
      <c r="DQ38" s="624"/>
      <c r="DR38" s="624"/>
      <c r="DS38" s="624"/>
      <c r="DT38" s="624"/>
      <c r="DU38" s="624"/>
      <c r="DV38" s="625"/>
      <c r="DW38" s="628">
        <v>10.6</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2701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247140</v>
      </c>
      <c r="CS39" s="644"/>
      <c r="CT39" s="644"/>
      <c r="CU39" s="644"/>
      <c r="CV39" s="644"/>
      <c r="CW39" s="644"/>
      <c r="CX39" s="644"/>
      <c r="CY39" s="645"/>
      <c r="CZ39" s="628">
        <v>2.8</v>
      </c>
      <c r="DA39" s="656"/>
      <c r="DB39" s="656"/>
      <c r="DC39" s="658"/>
      <c r="DD39" s="632">
        <v>245327</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28000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19"/>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8965627</v>
      </c>
      <c r="S41" s="696"/>
      <c r="T41" s="696"/>
      <c r="U41" s="696"/>
      <c r="V41" s="696"/>
      <c r="W41" s="696"/>
      <c r="X41" s="696"/>
      <c r="Y41" s="700"/>
      <c r="Z41" s="701">
        <v>100</v>
      </c>
      <c r="AA41" s="701"/>
      <c r="AB41" s="701"/>
      <c r="AC41" s="701"/>
      <c r="AD41" s="702">
        <v>3888175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106535</v>
      </c>
      <c r="BA41" s="624"/>
      <c r="BB41" s="624"/>
      <c r="BC41" s="624"/>
      <c r="BD41" s="644"/>
      <c r="BE41" s="644"/>
      <c r="BF41" s="669"/>
      <c r="BG41" s="673"/>
      <c r="BH41" s="674"/>
      <c r="BI41" s="674"/>
      <c r="BJ41" s="674"/>
      <c r="BK41" s="674"/>
      <c r="BL41" s="219"/>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417130</v>
      </c>
      <c r="BA42" s="696"/>
      <c r="BB42" s="696"/>
      <c r="BC42" s="696"/>
      <c r="BD42" s="682"/>
      <c r="BE42" s="682"/>
      <c r="BF42" s="684"/>
      <c r="BG42" s="675"/>
      <c r="BH42" s="676"/>
      <c r="BI42" s="676"/>
      <c r="BJ42" s="676"/>
      <c r="BK42" s="676"/>
      <c r="BL42" s="220"/>
      <c r="BM42" s="647" t="s">
        <v>340</v>
      </c>
      <c r="BN42" s="647"/>
      <c r="BO42" s="647"/>
      <c r="BP42" s="647"/>
      <c r="BQ42" s="647"/>
      <c r="BR42" s="647"/>
      <c r="BS42" s="647"/>
      <c r="BT42" s="647"/>
      <c r="BU42" s="648"/>
      <c r="BV42" s="695">
        <v>330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2539254</v>
      </c>
      <c r="CS42" s="644"/>
      <c r="CT42" s="644"/>
      <c r="CU42" s="644"/>
      <c r="CV42" s="644"/>
      <c r="CW42" s="644"/>
      <c r="CX42" s="644"/>
      <c r="CY42" s="645"/>
      <c r="CZ42" s="628">
        <v>29.2</v>
      </c>
      <c r="DA42" s="656"/>
      <c r="DB42" s="656"/>
      <c r="DC42" s="658"/>
      <c r="DD42" s="632">
        <v>353290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0" t="s">
        <v>342</v>
      </c>
      <c r="CD43" s="620" t="s">
        <v>343</v>
      </c>
      <c r="CE43" s="621"/>
      <c r="CF43" s="621"/>
      <c r="CG43" s="621"/>
      <c r="CH43" s="621"/>
      <c r="CI43" s="621"/>
      <c r="CJ43" s="621"/>
      <c r="CK43" s="621"/>
      <c r="CL43" s="621"/>
      <c r="CM43" s="621"/>
      <c r="CN43" s="621"/>
      <c r="CO43" s="621"/>
      <c r="CP43" s="621"/>
      <c r="CQ43" s="622"/>
      <c r="CR43" s="623">
        <v>59251</v>
      </c>
      <c r="CS43" s="644"/>
      <c r="CT43" s="644"/>
      <c r="CU43" s="644"/>
      <c r="CV43" s="644"/>
      <c r="CW43" s="644"/>
      <c r="CX43" s="644"/>
      <c r="CY43" s="645"/>
      <c r="CZ43" s="628">
        <v>0.7</v>
      </c>
      <c r="DA43" s="656"/>
      <c r="DB43" s="656"/>
      <c r="DC43" s="658"/>
      <c r="DD43" s="632">
        <v>59251</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2539254</v>
      </c>
      <c r="CS44" s="624"/>
      <c r="CT44" s="624"/>
      <c r="CU44" s="624"/>
      <c r="CV44" s="624"/>
      <c r="CW44" s="624"/>
      <c r="CX44" s="624"/>
      <c r="CY44" s="625"/>
      <c r="CZ44" s="628">
        <v>29.2</v>
      </c>
      <c r="DA44" s="629"/>
      <c r="DB44" s="629"/>
      <c r="DC44" s="635"/>
      <c r="DD44" s="632">
        <v>353290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2188341</v>
      </c>
      <c r="CS45" s="644"/>
      <c r="CT45" s="644"/>
      <c r="CU45" s="644"/>
      <c r="CV45" s="644"/>
      <c r="CW45" s="644"/>
      <c r="CX45" s="644"/>
      <c r="CY45" s="645"/>
      <c r="CZ45" s="628">
        <v>25.1</v>
      </c>
      <c r="DA45" s="656"/>
      <c r="DB45" s="656"/>
      <c r="DC45" s="658"/>
      <c r="DD45" s="632">
        <v>38008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1"/>
      <c r="CD46" s="663"/>
      <c r="CE46" s="664"/>
      <c r="CF46" s="620" t="s">
        <v>348</v>
      </c>
      <c r="CG46" s="621"/>
      <c r="CH46" s="621"/>
      <c r="CI46" s="621"/>
      <c r="CJ46" s="621"/>
      <c r="CK46" s="621"/>
      <c r="CL46" s="621"/>
      <c r="CM46" s="621"/>
      <c r="CN46" s="621"/>
      <c r="CO46" s="621"/>
      <c r="CP46" s="621"/>
      <c r="CQ46" s="622"/>
      <c r="CR46" s="623">
        <v>347925</v>
      </c>
      <c r="CS46" s="624"/>
      <c r="CT46" s="624"/>
      <c r="CU46" s="624"/>
      <c r="CV46" s="624"/>
      <c r="CW46" s="624"/>
      <c r="CX46" s="624"/>
      <c r="CY46" s="625"/>
      <c r="CZ46" s="628">
        <v>4</v>
      </c>
      <c r="DA46" s="629"/>
      <c r="DB46" s="629"/>
      <c r="DC46" s="635"/>
      <c r="DD46" s="632">
        <v>312294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1"/>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1"/>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1"/>
      <c r="CD49" s="646" t="s">
        <v>351</v>
      </c>
      <c r="CE49" s="647"/>
      <c r="CF49" s="647"/>
      <c r="CG49" s="647"/>
      <c r="CH49" s="647"/>
      <c r="CI49" s="647"/>
      <c r="CJ49" s="647"/>
      <c r="CK49" s="647"/>
      <c r="CL49" s="647"/>
      <c r="CM49" s="647"/>
      <c r="CN49" s="647"/>
      <c r="CO49" s="647"/>
      <c r="CP49" s="647"/>
      <c r="CQ49" s="648"/>
      <c r="CR49" s="695">
        <v>8703253</v>
      </c>
      <c r="CS49" s="682"/>
      <c r="CT49" s="682"/>
      <c r="CU49" s="682"/>
      <c r="CV49" s="682"/>
      <c r="CW49" s="682"/>
      <c r="CX49" s="682"/>
      <c r="CY49" s="711"/>
      <c r="CZ49" s="703">
        <v>100</v>
      </c>
      <c r="DA49" s="712"/>
      <c r="DB49" s="712"/>
      <c r="DC49" s="713"/>
      <c r="DD49" s="714">
        <v>4769577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AM4Z4MkQKLucwhGYy52FH0AkRDtHDkzrNUaKZ3f/2gOKXKFGg4upylQWWTChKJSsBJKUgv9cKhwSYrAaSoz8Q==" saltValue="q3vlu64Zh54H48NaUb98U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353</v>
      </c>
      <c r="DK2" s="723"/>
      <c r="DL2" s="723"/>
      <c r="DM2" s="723"/>
      <c r="DN2" s="723"/>
      <c r="DO2" s="724"/>
      <c r="DP2" s="224"/>
      <c r="DQ2" s="722" t="s">
        <v>354</v>
      </c>
      <c r="DR2" s="723"/>
      <c r="DS2" s="723"/>
      <c r="DT2" s="723"/>
      <c r="DU2" s="723"/>
      <c r="DV2" s="723"/>
      <c r="DW2" s="723"/>
      <c r="DX2" s="723"/>
      <c r="DY2" s="723"/>
      <c r="DZ2" s="724"/>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28"/>
      <c r="BA5" s="228"/>
      <c r="BB5" s="228"/>
      <c r="BC5" s="228"/>
      <c r="BD5" s="228"/>
      <c r="BE5" s="229"/>
      <c r="BF5" s="229"/>
      <c r="BG5" s="229"/>
      <c r="BH5" s="229"/>
      <c r="BI5" s="229"/>
      <c r="BJ5" s="229"/>
      <c r="BK5" s="229"/>
      <c r="BL5" s="229"/>
      <c r="BM5" s="229"/>
      <c r="BN5" s="229"/>
      <c r="BO5" s="229"/>
      <c r="BP5" s="229"/>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0"/>
    </row>
    <row r="6" spans="1:131" s="231"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2">
      <c r="A7" s="232">
        <v>1</v>
      </c>
      <c r="B7" s="749" t="s">
        <v>374</v>
      </c>
      <c r="C7" s="750"/>
      <c r="D7" s="750"/>
      <c r="E7" s="750"/>
      <c r="F7" s="750"/>
      <c r="G7" s="750"/>
      <c r="H7" s="750"/>
      <c r="I7" s="750"/>
      <c r="J7" s="750"/>
      <c r="K7" s="750"/>
      <c r="L7" s="750"/>
      <c r="M7" s="750"/>
      <c r="N7" s="750"/>
      <c r="O7" s="750"/>
      <c r="P7" s="751"/>
      <c r="Q7" s="752">
        <v>8908</v>
      </c>
      <c r="R7" s="753"/>
      <c r="S7" s="753"/>
      <c r="T7" s="753"/>
      <c r="U7" s="753"/>
      <c r="V7" s="753">
        <v>8646</v>
      </c>
      <c r="W7" s="753"/>
      <c r="X7" s="753"/>
      <c r="Y7" s="753"/>
      <c r="Z7" s="753"/>
      <c r="AA7" s="753">
        <v>262</v>
      </c>
      <c r="AB7" s="753"/>
      <c r="AC7" s="753"/>
      <c r="AD7" s="753"/>
      <c r="AE7" s="754"/>
      <c r="AF7" s="755">
        <v>225</v>
      </c>
      <c r="AG7" s="756"/>
      <c r="AH7" s="756"/>
      <c r="AI7" s="756"/>
      <c r="AJ7" s="757"/>
      <c r="AK7" s="758">
        <v>1478</v>
      </c>
      <c r="AL7" s="759"/>
      <c r="AM7" s="759"/>
      <c r="AN7" s="759"/>
      <c r="AO7" s="759"/>
      <c r="AP7" s="759">
        <v>1828</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t="s">
        <v>563</v>
      </c>
      <c r="BS7" s="746" t="s">
        <v>557</v>
      </c>
      <c r="BT7" s="747"/>
      <c r="BU7" s="747"/>
      <c r="BV7" s="747"/>
      <c r="BW7" s="747"/>
      <c r="BX7" s="747"/>
      <c r="BY7" s="747"/>
      <c r="BZ7" s="747"/>
      <c r="CA7" s="747"/>
      <c r="CB7" s="747"/>
      <c r="CC7" s="747"/>
      <c r="CD7" s="747"/>
      <c r="CE7" s="747"/>
      <c r="CF7" s="747"/>
      <c r="CG7" s="762"/>
      <c r="CH7" s="743">
        <v>0</v>
      </c>
      <c r="CI7" s="744"/>
      <c r="CJ7" s="744"/>
      <c r="CK7" s="744"/>
      <c r="CL7" s="745"/>
      <c r="CM7" s="743">
        <v>15</v>
      </c>
      <c r="CN7" s="744"/>
      <c r="CO7" s="744"/>
      <c r="CP7" s="744"/>
      <c r="CQ7" s="745"/>
      <c r="CR7" s="743">
        <v>5</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0"/>
    </row>
    <row r="8" spans="1:131" s="231" customFormat="1" ht="26.25" customHeight="1" x14ac:dyDescent="0.2">
      <c r="A8" s="234">
        <v>2</v>
      </c>
      <c r="B8" s="780" t="s">
        <v>375</v>
      </c>
      <c r="C8" s="781"/>
      <c r="D8" s="781"/>
      <c r="E8" s="781"/>
      <c r="F8" s="781"/>
      <c r="G8" s="781"/>
      <c r="H8" s="781"/>
      <c r="I8" s="781"/>
      <c r="J8" s="781"/>
      <c r="K8" s="781"/>
      <c r="L8" s="781"/>
      <c r="M8" s="781"/>
      <c r="N8" s="781"/>
      <c r="O8" s="781"/>
      <c r="P8" s="782"/>
      <c r="Q8" s="783">
        <v>132</v>
      </c>
      <c r="R8" s="784"/>
      <c r="S8" s="784"/>
      <c r="T8" s="784"/>
      <c r="U8" s="784"/>
      <c r="V8" s="784">
        <v>132</v>
      </c>
      <c r="W8" s="784"/>
      <c r="X8" s="784"/>
      <c r="Y8" s="784"/>
      <c r="Z8" s="784"/>
      <c r="AA8" s="784">
        <v>0</v>
      </c>
      <c r="AB8" s="784"/>
      <c r="AC8" s="784"/>
      <c r="AD8" s="784"/>
      <c r="AE8" s="785"/>
      <c r="AF8" s="786">
        <v>0</v>
      </c>
      <c r="AG8" s="787"/>
      <c r="AH8" s="787"/>
      <c r="AI8" s="787"/>
      <c r="AJ8" s="788"/>
      <c r="AK8" s="769">
        <v>75</v>
      </c>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2">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2">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2">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2">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2">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2">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2">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2">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2">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2">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2">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2">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5">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2">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5">
      <c r="A23" s="236" t="s">
        <v>377</v>
      </c>
      <c r="B23" s="789" t="s">
        <v>378</v>
      </c>
      <c r="C23" s="790"/>
      <c r="D23" s="790"/>
      <c r="E23" s="790"/>
      <c r="F23" s="790"/>
      <c r="G23" s="790"/>
      <c r="H23" s="790"/>
      <c r="I23" s="790"/>
      <c r="J23" s="790"/>
      <c r="K23" s="790"/>
      <c r="L23" s="790"/>
      <c r="M23" s="790"/>
      <c r="N23" s="790"/>
      <c r="O23" s="790"/>
      <c r="P23" s="791"/>
      <c r="Q23" s="792">
        <f>Q7+Q8</f>
        <v>9040</v>
      </c>
      <c r="R23" s="793"/>
      <c r="S23" s="793"/>
      <c r="T23" s="793"/>
      <c r="U23" s="793"/>
      <c r="V23" s="793">
        <f t="shared" ref="V23" si="0">V7+V8</f>
        <v>8778</v>
      </c>
      <c r="W23" s="793"/>
      <c r="X23" s="793"/>
      <c r="Y23" s="793"/>
      <c r="Z23" s="793"/>
      <c r="AA23" s="793">
        <f t="shared" ref="AA23" si="1">AA7+AA8</f>
        <v>262</v>
      </c>
      <c r="AB23" s="793"/>
      <c r="AC23" s="793"/>
      <c r="AD23" s="793"/>
      <c r="AE23" s="794"/>
      <c r="AF23" s="795">
        <v>225</v>
      </c>
      <c r="AG23" s="793"/>
      <c r="AH23" s="793"/>
      <c r="AI23" s="793"/>
      <c r="AJ23" s="796"/>
      <c r="AK23" s="797"/>
      <c r="AL23" s="798"/>
      <c r="AM23" s="798"/>
      <c r="AN23" s="798"/>
      <c r="AO23" s="798"/>
      <c r="AP23" s="793">
        <f>AP7+AP8</f>
        <v>1828</v>
      </c>
      <c r="AQ23" s="793"/>
      <c r="AR23" s="793"/>
      <c r="AS23" s="793"/>
      <c r="AT23" s="793"/>
      <c r="AU23" s="809"/>
      <c r="AV23" s="809"/>
      <c r="AW23" s="809"/>
      <c r="AX23" s="809"/>
      <c r="AY23" s="810"/>
      <c r="AZ23" s="811" t="s">
        <v>121</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2">
      <c r="A28" s="238">
        <v>1</v>
      </c>
      <c r="B28" s="749" t="s">
        <v>389</v>
      </c>
      <c r="C28" s="750"/>
      <c r="D28" s="750"/>
      <c r="E28" s="750"/>
      <c r="F28" s="750"/>
      <c r="G28" s="750"/>
      <c r="H28" s="750"/>
      <c r="I28" s="750"/>
      <c r="J28" s="750"/>
      <c r="K28" s="750"/>
      <c r="L28" s="750"/>
      <c r="M28" s="750"/>
      <c r="N28" s="750"/>
      <c r="O28" s="750"/>
      <c r="P28" s="751"/>
      <c r="Q28" s="822">
        <v>1327</v>
      </c>
      <c r="R28" s="823"/>
      <c r="S28" s="823"/>
      <c r="T28" s="823"/>
      <c r="U28" s="823"/>
      <c r="V28" s="823">
        <v>1325</v>
      </c>
      <c r="W28" s="823"/>
      <c r="X28" s="823"/>
      <c r="Y28" s="823"/>
      <c r="Z28" s="823"/>
      <c r="AA28" s="823">
        <v>1</v>
      </c>
      <c r="AB28" s="823"/>
      <c r="AC28" s="823"/>
      <c r="AD28" s="823"/>
      <c r="AE28" s="824"/>
      <c r="AF28" s="825">
        <v>1</v>
      </c>
      <c r="AG28" s="823"/>
      <c r="AH28" s="823"/>
      <c r="AI28" s="823"/>
      <c r="AJ28" s="826"/>
      <c r="AK28" s="827">
        <v>84</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2">
      <c r="A29" s="238">
        <v>2</v>
      </c>
      <c r="B29" s="780" t="s">
        <v>390</v>
      </c>
      <c r="C29" s="781"/>
      <c r="D29" s="781"/>
      <c r="E29" s="781"/>
      <c r="F29" s="781"/>
      <c r="G29" s="781"/>
      <c r="H29" s="781"/>
      <c r="I29" s="781"/>
      <c r="J29" s="781"/>
      <c r="K29" s="781"/>
      <c r="L29" s="781"/>
      <c r="M29" s="781"/>
      <c r="N29" s="781"/>
      <c r="O29" s="781"/>
      <c r="P29" s="782"/>
      <c r="Q29" s="783">
        <v>1252</v>
      </c>
      <c r="R29" s="784"/>
      <c r="S29" s="784"/>
      <c r="T29" s="784"/>
      <c r="U29" s="784"/>
      <c r="V29" s="784">
        <v>1240</v>
      </c>
      <c r="W29" s="784"/>
      <c r="X29" s="784"/>
      <c r="Y29" s="784"/>
      <c r="Z29" s="784"/>
      <c r="AA29" s="784">
        <v>12</v>
      </c>
      <c r="AB29" s="784"/>
      <c r="AC29" s="784"/>
      <c r="AD29" s="784"/>
      <c r="AE29" s="785"/>
      <c r="AF29" s="786">
        <v>12</v>
      </c>
      <c r="AG29" s="787"/>
      <c r="AH29" s="787"/>
      <c r="AI29" s="787"/>
      <c r="AJ29" s="788"/>
      <c r="AK29" s="834">
        <v>186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2">
      <c r="A30" s="238">
        <v>3</v>
      </c>
      <c r="B30" s="780" t="s">
        <v>391</v>
      </c>
      <c r="C30" s="781"/>
      <c r="D30" s="781"/>
      <c r="E30" s="781"/>
      <c r="F30" s="781"/>
      <c r="G30" s="781"/>
      <c r="H30" s="781"/>
      <c r="I30" s="781"/>
      <c r="J30" s="781"/>
      <c r="K30" s="781"/>
      <c r="L30" s="781"/>
      <c r="M30" s="781"/>
      <c r="N30" s="781"/>
      <c r="O30" s="781"/>
      <c r="P30" s="782"/>
      <c r="Q30" s="783">
        <v>173</v>
      </c>
      <c r="R30" s="784"/>
      <c r="S30" s="784"/>
      <c r="T30" s="784"/>
      <c r="U30" s="784"/>
      <c r="V30" s="784">
        <v>173</v>
      </c>
      <c r="W30" s="784"/>
      <c r="X30" s="784"/>
      <c r="Y30" s="784"/>
      <c r="Z30" s="784"/>
      <c r="AA30" s="784" t="s">
        <v>550</v>
      </c>
      <c r="AB30" s="784"/>
      <c r="AC30" s="784"/>
      <c r="AD30" s="784"/>
      <c r="AE30" s="785"/>
      <c r="AF30" s="786" t="s">
        <v>121</v>
      </c>
      <c r="AG30" s="787"/>
      <c r="AH30" s="787"/>
      <c r="AI30" s="787"/>
      <c r="AJ30" s="788"/>
      <c r="AK30" s="834">
        <v>43</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2">
      <c r="A31" s="238">
        <v>4</v>
      </c>
      <c r="B31" s="780" t="s">
        <v>392</v>
      </c>
      <c r="C31" s="781"/>
      <c r="D31" s="781"/>
      <c r="E31" s="781"/>
      <c r="F31" s="781"/>
      <c r="G31" s="781"/>
      <c r="H31" s="781"/>
      <c r="I31" s="781"/>
      <c r="J31" s="781"/>
      <c r="K31" s="781"/>
      <c r="L31" s="781"/>
      <c r="M31" s="781"/>
      <c r="N31" s="781"/>
      <c r="O31" s="781"/>
      <c r="P31" s="782"/>
      <c r="Q31" s="783">
        <v>293</v>
      </c>
      <c r="R31" s="784"/>
      <c r="S31" s="784"/>
      <c r="T31" s="784"/>
      <c r="U31" s="784"/>
      <c r="V31" s="784">
        <v>263</v>
      </c>
      <c r="W31" s="784"/>
      <c r="X31" s="784"/>
      <c r="Y31" s="784"/>
      <c r="Z31" s="784"/>
      <c r="AA31" s="784">
        <v>30</v>
      </c>
      <c r="AB31" s="784"/>
      <c r="AC31" s="784"/>
      <c r="AD31" s="784"/>
      <c r="AE31" s="785"/>
      <c r="AF31" s="786">
        <v>726</v>
      </c>
      <c r="AG31" s="787"/>
      <c r="AH31" s="787"/>
      <c r="AI31" s="787"/>
      <c r="AJ31" s="788"/>
      <c r="AK31" s="834">
        <v>7</v>
      </c>
      <c r="AL31" s="830"/>
      <c r="AM31" s="830"/>
      <c r="AN31" s="830"/>
      <c r="AO31" s="830"/>
      <c r="AP31" s="830">
        <v>294</v>
      </c>
      <c r="AQ31" s="830"/>
      <c r="AR31" s="830"/>
      <c r="AS31" s="830"/>
      <c r="AT31" s="830"/>
      <c r="AU31" s="830">
        <v>6</v>
      </c>
      <c r="AV31" s="830"/>
      <c r="AW31" s="830"/>
      <c r="AX31" s="830"/>
      <c r="AY31" s="830"/>
      <c r="AZ31" s="831"/>
      <c r="BA31" s="831"/>
      <c r="BB31" s="831"/>
      <c r="BC31" s="831"/>
      <c r="BD31" s="831"/>
      <c r="BE31" s="832" t="s">
        <v>393</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2">
      <c r="A32" s="238">
        <v>5</v>
      </c>
      <c r="B32" s="780" t="s">
        <v>394</v>
      </c>
      <c r="C32" s="781"/>
      <c r="D32" s="781"/>
      <c r="E32" s="781"/>
      <c r="F32" s="781"/>
      <c r="G32" s="781"/>
      <c r="H32" s="781"/>
      <c r="I32" s="781"/>
      <c r="J32" s="781"/>
      <c r="K32" s="781"/>
      <c r="L32" s="781"/>
      <c r="M32" s="781"/>
      <c r="N32" s="781"/>
      <c r="O32" s="781"/>
      <c r="P32" s="782"/>
      <c r="Q32" s="783">
        <v>453</v>
      </c>
      <c r="R32" s="784"/>
      <c r="S32" s="784"/>
      <c r="T32" s="784"/>
      <c r="U32" s="784"/>
      <c r="V32" s="784">
        <v>366</v>
      </c>
      <c r="W32" s="784"/>
      <c r="X32" s="784"/>
      <c r="Y32" s="784"/>
      <c r="Z32" s="784"/>
      <c r="AA32" s="784">
        <v>86</v>
      </c>
      <c r="AB32" s="784"/>
      <c r="AC32" s="784"/>
      <c r="AD32" s="784"/>
      <c r="AE32" s="785"/>
      <c r="AF32" s="786">
        <v>289</v>
      </c>
      <c r="AG32" s="787"/>
      <c r="AH32" s="787"/>
      <c r="AI32" s="787"/>
      <c r="AJ32" s="788"/>
      <c r="AK32" s="834">
        <v>483</v>
      </c>
      <c r="AL32" s="830"/>
      <c r="AM32" s="830"/>
      <c r="AN32" s="830"/>
      <c r="AO32" s="830"/>
      <c r="AP32" s="830">
        <v>3020</v>
      </c>
      <c r="AQ32" s="830"/>
      <c r="AR32" s="830"/>
      <c r="AS32" s="830"/>
      <c r="AT32" s="830"/>
      <c r="AU32" s="830">
        <v>2781</v>
      </c>
      <c r="AV32" s="830"/>
      <c r="AW32" s="830"/>
      <c r="AX32" s="830"/>
      <c r="AY32" s="830"/>
      <c r="AZ32" s="831"/>
      <c r="BA32" s="831"/>
      <c r="BB32" s="831"/>
      <c r="BC32" s="831"/>
      <c r="BD32" s="831"/>
      <c r="BE32" s="832" t="s">
        <v>393</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2">
      <c r="A33" s="238">
        <v>6</v>
      </c>
      <c r="B33" s="780" t="s">
        <v>395</v>
      </c>
      <c r="C33" s="781"/>
      <c r="D33" s="781"/>
      <c r="E33" s="781"/>
      <c r="F33" s="781"/>
      <c r="G33" s="781"/>
      <c r="H33" s="781"/>
      <c r="I33" s="781"/>
      <c r="J33" s="781"/>
      <c r="K33" s="781"/>
      <c r="L33" s="781"/>
      <c r="M33" s="781"/>
      <c r="N33" s="781"/>
      <c r="O33" s="781"/>
      <c r="P33" s="782"/>
      <c r="Q33" s="783">
        <v>34</v>
      </c>
      <c r="R33" s="784"/>
      <c r="S33" s="784"/>
      <c r="T33" s="784"/>
      <c r="U33" s="784"/>
      <c r="V33" s="784">
        <v>31</v>
      </c>
      <c r="W33" s="784"/>
      <c r="X33" s="784"/>
      <c r="Y33" s="784"/>
      <c r="Z33" s="784"/>
      <c r="AA33" s="784">
        <v>3</v>
      </c>
      <c r="AB33" s="784"/>
      <c r="AC33" s="784"/>
      <c r="AD33" s="784"/>
      <c r="AE33" s="785"/>
      <c r="AF33" s="786">
        <v>3</v>
      </c>
      <c r="AG33" s="787"/>
      <c r="AH33" s="787"/>
      <c r="AI33" s="787"/>
      <c r="AJ33" s="788"/>
      <c r="AK33" s="834"/>
      <c r="AL33" s="830"/>
      <c r="AM33" s="830"/>
      <c r="AN33" s="830"/>
      <c r="AO33" s="830"/>
      <c r="AP33" s="830"/>
      <c r="AQ33" s="830"/>
      <c r="AR33" s="830"/>
      <c r="AS33" s="830"/>
      <c r="AT33" s="830"/>
      <c r="AU33" s="830" t="s">
        <v>550</v>
      </c>
      <c r="AV33" s="830"/>
      <c r="AW33" s="830"/>
      <c r="AX33" s="830"/>
      <c r="AY33" s="830"/>
      <c r="AZ33" s="831"/>
      <c r="BA33" s="831"/>
      <c r="BB33" s="831"/>
      <c r="BC33" s="831"/>
      <c r="BD33" s="831"/>
      <c r="BE33" s="832" t="s">
        <v>396</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2">
      <c r="A34" s="238">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2">
      <c r="A35" s="238">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2">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2">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2">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2">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2">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2">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2">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2">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2">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2">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2">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2">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2">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2">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2">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2">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2">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2">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2">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2">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2">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2">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2">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2">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2">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5">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2">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5">
      <c r="A63" s="236"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1031</v>
      </c>
      <c r="AG63" s="844"/>
      <c r="AH63" s="844"/>
      <c r="AI63" s="844"/>
      <c r="AJ63" s="845"/>
      <c r="AK63" s="846"/>
      <c r="AL63" s="841"/>
      <c r="AM63" s="841"/>
      <c r="AN63" s="841"/>
      <c r="AO63" s="841"/>
      <c r="AP63" s="844">
        <f>AP31+AP32</f>
        <v>3314</v>
      </c>
      <c r="AQ63" s="844"/>
      <c r="AR63" s="844"/>
      <c r="AS63" s="844"/>
      <c r="AT63" s="844"/>
      <c r="AU63" s="844">
        <f>AU31+AU32</f>
        <v>2787</v>
      </c>
      <c r="AV63" s="844"/>
      <c r="AW63" s="844"/>
      <c r="AX63" s="844"/>
      <c r="AY63" s="844"/>
      <c r="AZ63" s="848"/>
      <c r="BA63" s="848"/>
      <c r="BB63" s="848"/>
      <c r="BC63" s="848"/>
      <c r="BD63" s="848"/>
      <c r="BE63" s="849"/>
      <c r="BF63" s="849"/>
      <c r="BG63" s="849"/>
      <c r="BH63" s="849"/>
      <c r="BI63" s="850"/>
      <c r="BJ63" s="851" t="s">
        <v>121</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5">
      <c r="A65" s="228" t="s">
        <v>399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2">
      <c r="A68" s="232">
        <v>1</v>
      </c>
      <c r="B68" s="869" t="s">
        <v>551</v>
      </c>
      <c r="C68" s="870"/>
      <c r="D68" s="870"/>
      <c r="E68" s="870"/>
      <c r="F68" s="870"/>
      <c r="G68" s="870"/>
      <c r="H68" s="870"/>
      <c r="I68" s="870"/>
      <c r="J68" s="870"/>
      <c r="K68" s="870"/>
      <c r="L68" s="870"/>
      <c r="M68" s="870"/>
      <c r="N68" s="870"/>
      <c r="O68" s="870"/>
      <c r="P68" s="871"/>
      <c r="Q68" s="872">
        <v>4231</v>
      </c>
      <c r="R68" s="866"/>
      <c r="S68" s="866"/>
      <c r="T68" s="866"/>
      <c r="U68" s="866"/>
      <c r="V68" s="866">
        <v>3817</v>
      </c>
      <c r="W68" s="866"/>
      <c r="X68" s="866"/>
      <c r="Y68" s="866"/>
      <c r="Z68" s="866"/>
      <c r="AA68" s="866">
        <v>414</v>
      </c>
      <c r="AB68" s="866"/>
      <c r="AC68" s="866"/>
      <c r="AD68" s="866"/>
      <c r="AE68" s="866"/>
      <c r="AF68" s="866">
        <v>414</v>
      </c>
      <c r="AG68" s="866"/>
      <c r="AH68" s="866"/>
      <c r="AI68" s="866"/>
      <c r="AJ68" s="866"/>
      <c r="AK68" s="866" t="s">
        <v>556</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2">
      <c r="A69" s="234">
        <v>2</v>
      </c>
      <c r="B69" s="873" t="s">
        <v>552</v>
      </c>
      <c r="C69" s="874"/>
      <c r="D69" s="874"/>
      <c r="E69" s="874"/>
      <c r="F69" s="874"/>
      <c r="G69" s="874"/>
      <c r="H69" s="874"/>
      <c r="I69" s="874"/>
      <c r="J69" s="874"/>
      <c r="K69" s="874"/>
      <c r="L69" s="874"/>
      <c r="M69" s="874"/>
      <c r="N69" s="874"/>
      <c r="O69" s="874"/>
      <c r="P69" s="875"/>
      <c r="Q69" s="876">
        <v>159</v>
      </c>
      <c r="R69" s="830"/>
      <c r="S69" s="830"/>
      <c r="T69" s="830"/>
      <c r="U69" s="830"/>
      <c r="V69" s="830">
        <v>134</v>
      </c>
      <c r="W69" s="830"/>
      <c r="X69" s="830"/>
      <c r="Y69" s="830"/>
      <c r="Z69" s="830"/>
      <c r="AA69" s="830">
        <v>24</v>
      </c>
      <c r="AB69" s="830"/>
      <c r="AC69" s="830"/>
      <c r="AD69" s="830"/>
      <c r="AE69" s="830"/>
      <c r="AF69" s="830">
        <v>34</v>
      </c>
      <c r="AG69" s="830"/>
      <c r="AH69" s="830"/>
      <c r="AI69" s="830"/>
      <c r="AJ69" s="830"/>
      <c r="AK69" s="830">
        <v>9</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2">
      <c r="A70" s="234">
        <v>3</v>
      </c>
      <c r="B70" s="873" t="s">
        <v>553</v>
      </c>
      <c r="C70" s="874"/>
      <c r="D70" s="874"/>
      <c r="E70" s="874"/>
      <c r="F70" s="874"/>
      <c r="G70" s="874"/>
      <c r="H70" s="874"/>
      <c r="I70" s="874"/>
      <c r="J70" s="874"/>
      <c r="K70" s="874"/>
      <c r="L70" s="874"/>
      <c r="M70" s="874"/>
      <c r="N70" s="874"/>
      <c r="O70" s="874"/>
      <c r="P70" s="875"/>
      <c r="Q70" s="876">
        <v>3894</v>
      </c>
      <c r="R70" s="830"/>
      <c r="S70" s="830"/>
      <c r="T70" s="830"/>
      <c r="U70" s="830"/>
      <c r="V70" s="830">
        <v>3717</v>
      </c>
      <c r="W70" s="830"/>
      <c r="X70" s="830"/>
      <c r="Y70" s="830"/>
      <c r="Z70" s="830"/>
      <c r="AA70" s="830">
        <v>177</v>
      </c>
      <c r="AB70" s="830"/>
      <c r="AC70" s="830"/>
      <c r="AD70" s="830"/>
      <c r="AE70" s="830"/>
      <c r="AF70" s="830">
        <v>177</v>
      </c>
      <c r="AG70" s="830"/>
      <c r="AH70" s="830"/>
      <c r="AI70" s="830"/>
      <c r="AJ70" s="830"/>
      <c r="AK70" s="830">
        <v>44</v>
      </c>
      <c r="AL70" s="830"/>
      <c r="AM70" s="830"/>
      <c r="AN70" s="830"/>
      <c r="AO70" s="830"/>
      <c r="AP70" s="830">
        <v>2214</v>
      </c>
      <c r="AQ70" s="830"/>
      <c r="AR70" s="830"/>
      <c r="AS70" s="830"/>
      <c r="AT70" s="830"/>
      <c r="AU70" s="830">
        <v>257</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2">
      <c r="A71" s="234">
        <v>4</v>
      </c>
      <c r="B71" s="873" t="s">
        <v>554</v>
      </c>
      <c r="C71" s="874"/>
      <c r="D71" s="874"/>
      <c r="E71" s="874"/>
      <c r="F71" s="874"/>
      <c r="G71" s="874"/>
      <c r="H71" s="874"/>
      <c r="I71" s="874"/>
      <c r="J71" s="874"/>
      <c r="K71" s="874"/>
      <c r="L71" s="874"/>
      <c r="M71" s="874"/>
      <c r="N71" s="874"/>
      <c r="O71" s="874"/>
      <c r="P71" s="875"/>
      <c r="Q71" s="876">
        <v>141</v>
      </c>
      <c r="R71" s="830"/>
      <c r="S71" s="830"/>
      <c r="T71" s="830"/>
      <c r="U71" s="830"/>
      <c r="V71" s="830">
        <v>131</v>
      </c>
      <c r="W71" s="830"/>
      <c r="X71" s="830"/>
      <c r="Y71" s="830"/>
      <c r="Z71" s="830"/>
      <c r="AA71" s="830">
        <v>10</v>
      </c>
      <c r="AB71" s="830"/>
      <c r="AC71" s="830"/>
      <c r="AD71" s="830"/>
      <c r="AE71" s="830"/>
      <c r="AF71" s="830">
        <v>10</v>
      </c>
      <c r="AG71" s="830"/>
      <c r="AH71" s="830"/>
      <c r="AI71" s="830"/>
      <c r="AJ71" s="830"/>
      <c r="AK71" s="830">
        <v>5</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2">
      <c r="A72" s="234">
        <v>5</v>
      </c>
      <c r="B72" s="873" t="s">
        <v>555</v>
      </c>
      <c r="C72" s="874"/>
      <c r="D72" s="874"/>
      <c r="E72" s="874"/>
      <c r="F72" s="874"/>
      <c r="G72" s="874"/>
      <c r="H72" s="874"/>
      <c r="I72" s="874"/>
      <c r="J72" s="874"/>
      <c r="K72" s="874"/>
      <c r="L72" s="874"/>
      <c r="M72" s="874"/>
      <c r="N72" s="874"/>
      <c r="O72" s="874"/>
      <c r="P72" s="875"/>
      <c r="Q72" s="876">
        <v>265484</v>
      </c>
      <c r="R72" s="830"/>
      <c r="S72" s="830"/>
      <c r="T72" s="830"/>
      <c r="U72" s="830"/>
      <c r="V72" s="830">
        <v>260529</v>
      </c>
      <c r="W72" s="830"/>
      <c r="X72" s="830"/>
      <c r="Y72" s="830"/>
      <c r="Z72" s="830"/>
      <c r="AA72" s="830">
        <v>4955</v>
      </c>
      <c r="AB72" s="830"/>
      <c r="AC72" s="830"/>
      <c r="AD72" s="830"/>
      <c r="AE72" s="830"/>
      <c r="AF72" s="830">
        <v>4502</v>
      </c>
      <c r="AG72" s="830"/>
      <c r="AH72" s="830"/>
      <c r="AI72" s="830"/>
      <c r="AJ72" s="830"/>
      <c r="AK72" s="830">
        <v>2205</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2">
      <c r="A73" s="234">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2">
      <c r="A74" s="234">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2">
      <c r="A75" s="234">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2">
      <c r="A76" s="234">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2">
      <c r="A77" s="234">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2">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2">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2">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2">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2">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2">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2">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2">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2">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2">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5">
      <c r="A88" s="236"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5136</v>
      </c>
      <c r="AG88" s="844"/>
      <c r="AH88" s="844"/>
      <c r="AI88" s="844"/>
      <c r="AJ88" s="844"/>
      <c r="AK88" s="841"/>
      <c r="AL88" s="841"/>
      <c r="AM88" s="841"/>
      <c r="AN88" s="841"/>
      <c r="AO88" s="841"/>
      <c r="AP88" s="844">
        <v>2214</v>
      </c>
      <c r="AQ88" s="844"/>
      <c r="AR88" s="844"/>
      <c r="AS88" s="844"/>
      <c r="AT88" s="844"/>
      <c r="AU88" s="844">
        <v>257</v>
      </c>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2">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26" customFormat="1" ht="26.25" customHeight="1" x14ac:dyDescent="0.2">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340968</v>
      </c>
      <c r="AB110" s="900"/>
      <c r="AC110" s="900"/>
      <c r="AD110" s="900"/>
      <c r="AE110" s="901"/>
      <c r="AF110" s="902">
        <v>317509</v>
      </c>
      <c r="AG110" s="900"/>
      <c r="AH110" s="900"/>
      <c r="AI110" s="900"/>
      <c r="AJ110" s="901"/>
      <c r="AK110" s="902">
        <v>289856</v>
      </c>
      <c r="AL110" s="900"/>
      <c r="AM110" s="900"/>
      <c r="AN110" s="900"/>
      <c r="AO110" s="901"/>
      <c r="AP110" s="903">
        <v>8.6</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2148469</v>
      </c>
      <c r="BR110" s="931"/>
      <c r="BS110" s="931"/>
      <c r="BT110" s="931"/>
      <c r="BU110" s="931"/>
      <c r="BV110" s="931">
        <v>1943090</v>
      </c>
      <c r="BW110" s="931"/>
      <c r="BX110" s="931"/>
      <c r="BY110" s="931"/>
      <c r="BZ110" s="931"/>
      <c r="CA110" s="931">
        <v>1828145</v>
      </c>
      <c r="CB110" s="931"/>
      <c r="CC110" s="931"/>
      <c r="CD110" s="931"/>
      <c r="CE110" s="931"/>
      <c r="CF110" s="944">
        <v>54.2</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26" customFormat="1" ht="26.25"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43610</v>
      </c>
      <c r="BR111" s="926"/>
      <c r="BS111" s="926"/>
      <c r="BT111" s="926"/>
      <c r="BU111" s="926"/>
      <c r="BV111" s="926">
        <v>35175</v>
      </c>
      <c r="BW111" s="926"/>
      <c r="BX111" s="926"/>
      <c r="BY111" s="926"/>
      <c r="BZ111" s="926"/>
      <c r="CA111" s="926">
        <v>26599</v>
      </c>
      <c r="CB111" s="926"/>
      <c r="CC111" s="926"/>
      <c r="CD111" s="926"/>
      <c r="CE111" s="926"/>
      <c r="CF111" s="920">
        <v>0.8</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26" customFormat="1" ht="26.25"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3253524</v>
      </c>
      <c r="BR112" s="926"/>
      <c r="BS112" s="926"/>
      <c r="BT112" s="926"/>
      <c r="BU112" s="926"/>
      <c r="BV112" s="926">
        <v>3101315</v>
      </c>
      <c r="BW112" s="926"/>
      <c r="BX112" s="926"/>
      <c r="BY112" s="926"/>
      <c r="BZ112" s="926"/>
      <c r="CA112" s="926">
        <v>2786983</v>
      </c>
      <c r="CB112" s="926"/>
      <c r="CC112" s="926"/>
      <c r="CD112" s="926"/>
      <c r="CE112" s="926"/>
      <c r="CF112" s="920">
        <v>82.6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26" customFormat="1" ht="26.25"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268349</v>
      </c>
      <c r="AB113" s="938"/>
      <c r="AC113" s="938"/>
      <c r="AD113" s="938"/>
      <c r="AE113" s="939"/>
      <c r="AF113" s="940">
        <v>277398</v>
      </c>
      <c r="AG113" s="938"/>
      <c r="AH113" s="938"/>
      <c r="AI113" s="938"/>
      <c r="AJ113" s="939"/>
      <c r="AK113" s="940">
        <v>218755</v>
      </c>
      <c r="AL113" s="938"/>
      <c r="AM113" s="938"/>
      <c r="AN113" s="938"/>
      <c r="AO113" s="939"/>
      <c r="AP113" s="941">
        <v>6.5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206676</v>
      </c>
      <c r="BR113" s="926"/>
      <c r="BS113" s="926"/>
      <c r="BT113" s="926"/>
      <c r="BU113" s="926"/>
      <c r="BV113" s="926">
        <v>207403</v>
      </c>
      <c r="BW113" s="926"/>
      <c r="BX113" s="926"/>
      <c r="BY113" s="926"/>
      <c r="BZ113" s="926"/>
      <c r="CA113" s="926">
        <v>256761</v>
      </c>
      <c r="CB113" s="926"/>
      <c r="CC113" s="926"/>
      <c r="CD113" s="926"/>
      <c r="CE113" s="926"/>
      <c r="CF113" s="920">
        <v>7.6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43610</v>
      </c>
      <c r="DH113" s="959"/>
      <c r="DI113" s="959"/>
      <c r="DJ113" s="959"/>
      <c r="DK113" s="960"/>
      <c r="DL113" s="961">
        <v>35175</v>
      </c>
      <c r="DM113" s="959"/>
      <c r="DN113" s="959"/>
      <c r="DO113" s="959"/>
      <c r="DP113" s="960"/>
      <c r="DQ113" s="961">
        <v>26599</v>
      </c>
      <c r="DR113" s="959"/>
      <c r="DS113" s="959"/>
      <c r="DT113" s="959"/>
      <c r="DU113" s="960"/>
      <c r="DV113" s="962">
        <v>0.8</v>
      </c>
      <c r="DW113" s="963"/>
      <c r="DX113" s="963"/>
      <c r="DY113" s="963"/>
      <c r="DZ113" s="964"/>
    </row>
    <row r="114" spans="1:130" s="226" customFormat="1" ht="26.25"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29705</v>
      </c>
      <c r="AB114" s="959"/>
      <c r="AC114" s="959"/>
      <c r="AD114" s="959"/>
      <c r="AE114" s="960"/>
      <c r="AF114" s="961">
        <v>29686</v>
      </c>
      <c r="AG114" s="959"/>
      <c r="AH114" s="959"/>
      <c r="AI114" s="959"/>
      <c r="AJ114" s="960"/>
      <c r="AK114" s="961">
        <v>34106</v>
      </c>
      <c r="AL114" s="959"/>
      <c r="AM114" s="959"/>
      <c r="AN114" s="959"/>
      <c r="AO114" s="960"/>
      <c r="AP114" s="962">
        <v>1</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753339</v>
      </c>
      <c r="BR114" s="926"/>
      <c r="BS114" s="926"/>
      <c r="BT114" s="926"/>
      <c r="BU114" s="926"/>
      <c r="BV114" s="926">
        <v>760406</v>
      </c>
      <c r="BW114" s="926"/>
      <c r="BX114" s="926"/>
      <c r="BY114" s="926"/>
      <c r="BZ114" s="926"/>
      <c r="CA114" s="926">
        <v>755724</v>
      </c>
      <c r="CB114" s="926"/>
      <c r="CC114" s="926"/>
      <c r="CD114" s="926"/>
      <c r="CE114" s="926"/>
      <c r="CF114" s="920">
        <v>22.4</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26" customFormat="1" ht="26.25"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8296</v>
      </c>
      <c r="AB115" s="938"/>
      <c r="AC115" s="938"/>
      <c r="AD115" s="938"/>
      <c r="AE115" s="939"/>
      <c r="AF115" s="940">
        <v>8435</v>
      </c>
      <c r="AG115" s="938"/>
      <c r="AH115" s="938"/>
      <c r="AI115" s="938"/>
      <c r="AJ115" s="939"/>
      <c r="AK115" s="940">
        <v>8576</v>
      </c>
      <c r="AL115" s="938"/>
      <c r="AM115" s="938"/>
      <c r="AN115" s="938"/>
      <c r="AO115" s="939"/>
      <c r="AP115" s="941">
        <v>0.3</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26" customFormat="1" ht="26.25"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26"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647318</v>
      </c>
      <c r="AB117" s="979"/>
      <c r="AC117" s="979"/>
      <c r="AD117" s="979"/>
      <c r="AE117" s="980"/>
      <c r="AF117" s="981">
        <v>633028</v>
      </c>
      <c r="AG117" s="979"/>
      <c r="AH117" s="979"/>
      <c r="AI117" s="979"/>
      <c r="AJ117" s="980"/>
      <c r="AK117" s="981">
        <v>551293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26" customFormat="1" ht="26.25" customHeight="1" x14ac:dyDescent="0.2">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26" customFormat="1" ht="26.25" customHeight="1" x14ac:dyDescent="0.2">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47" t="s">
        <v>177</v>
      </c>
      <c r="BA119" s="247"/>
      <c r="BB119" s="247"/>
      <c r="BC119" s="247"/>
      <c r="BD119" s="247"/>
      <c r="BE119" s="247"/>
      <c r="BF119" s="247"/>
      <c r="BG119" s="247"/>
      <c r="BH119" s="247"/>
      <c r="BI119" s="247"/>
      <c r="BJ119" s="247"/>
      <c r="BK119" s="247"/>
      <c r="BL119" s="247"/>
      <c r="BM119" s="247"/>
      <c r="BN119" s="247"/>
      <c r="BO119" s="977" t="s">
        <v>443</v>
      </c>
      <c r="BP119" s="1005"/>
      <c r="BQ119" s="999">
        <v>6405618</v>
      </c>
      <c r="BR119" s="1000"/>
      <c r="BS119" s="1000"/>
      <c r="BT119" s="1000"/>
      <c r="BU119" s="1000"/>
      <c r="BV119" s="1000">
        <v>6047389</v>
      </c>
      <c r="BW119" s="1000"/>
      <c r="BX119" s="1000"/>
      <c r="BY119" s="1000"/>
      <c r="BZ119" s="1000"/>
      <c r="CA119" s="1000">
        <v>5654212</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26" customFormat="1" ht="26.25"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5635436</v>
      </c>
      <c r="BR120" s="931"/>
      <c r="BS120" s="931"/>
      <c r="BT120" s="931"/>
      <c r="BU120" s="931"/>
      <c r="BV120" s="931">
        <v>5971988</v>
      </c>
      <c r="BW120" s="931"/>
      <c r="BX120" s="931"/>
      <c r="BY120" s="931"/>
      <c r="BZ120" s="931"/>
      <c r="CA120" s="931">
        <v>4776872</v>
      </c>
      <c r="CB120" s="931"/>
      <c r="CC120" s="931"/>
      <c r="CD120" s="931"/>
      <c r="CE120" s="931"/>
      <c r="CF120" s="944">
        <v>141.6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v>3098036</v>
      </c>
      <c r="DM120" s="931"/>
      <c r="DN120" s="931"/>
      <c r="DO120" s="931"/>
      <c r="DP120" s="931"/>
      <c r="DQ120" s="931">
        <v>2781396</v>
      </c>
      <c r="DR120" s="931"/>
      <c r="DS120" s="931"/>
      <c r="DT120" s="931"/>
      <c r="DU120" s="931"/>
      <c r="DV120" s="932">
        <v>82.4</v>
      </c>
      <c r="DW120" s="932"/>
      <c r="DX120" s="932"/>
      <c r="DY120" s="932"/>
      <c r="DZ120" s="933"/>
    </row>
    <row r="121" spans="1:130" s="226" customFormat="1" ht="26.25"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8296</v>
      </c>
      <c r="AB121" s="959"/>
      <c r="AC121" s="959"/>
      <c r="AD121" s="959"/>
      <c r="AE121" s="960"/>
      <c r="AF121" s="961">
        <v>8435</v>
      </c>
      <c r="AG121" s="959"/>
      <c r="AH121" s="959"/>
      <c r="AI121" s="959"/>
      <c r="AJ121" s="960"/>
      <c r="AK121" s="961">
        <v>8576</v>
      </c>
      <c r="AL121" s="959"/>
      <c r="AM121" s="959"/>
      <c r="AN121" s="959"/>
      <c r="AO121" s="960"/>
      <c r="AP121" s="962">
        <v>0.3</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2660</v>
      </c>
      <c r="DH121" s="926"/>
      <c r="DI121" s="926"/>
      <c r="DJ121" s="926"/>
      <c r="DK121" s="926"/>
      <c r="DL121" s="926">
        <v>3279</v>
      </c>
      <c r="DM121" s="926"/>
      <c r="DN121" s="926"/>
      <c r="DO121" s="926"/>
      <c r="DP121" s="926"/>
      <c r="DQ121" s="926">
        <v>5587</v>
      </c>
      <c r="DR121" s="926"/>
      <c r="DS121" s="926"/>
      <c r="DT121" s="926"/>
      <c r="DU121" s="926"/>
      <c r="DV121" s="927">
        <v>0.2</v>
      </c>
      <c r="DW121" s="927"/>
      <c r="DX121" s="927"/>
      <c r="DY121" s="927"/>
      <c r="DZ121" s="928"/>
    </row>
    <row r="122" spans="1:130" s="226" customFormat="1" ht="26.25"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4229091</v>
      </c>
      <c r="BR122" s="1000"/>
      <c r="BS122" s="1000"/>
      <c r="BT122" s="1000"/>
      <c r="BU122" s="1000"/>
      <c r="BV122" s="1000">
        <v>4004040</v>
      </c>
      <c r="BW122" s="1000"/>
      <c r="BX122" s="1000"/>
      <c r="BY122" s="1000"/>
      <c r="BZ122" s="1000"/>
      <c r="CA122" s="1000">
        <v>3828923</v>
      </c>
      <c r="CB122" s="1000"/>
      <c r="CC122" s="1000"/>
      <c r="CD122" s="1000"/>
      <c r="CE122" s="1000"/>
      <c r="CF122" s="1017">
        <v>113.5</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26" customFormat="1" ht="26.25"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47" t="s">
        <v>177</v>
      </c>
      <c r="BA123" s="247"/>
      <c r="BB123" s="247"/>
      <c r="BC123" s="247"/>
      <c r="BD123" s="247"/>
      <c r="BE123" s="247"/>
      <c r="BF123" s="247"/>
      <c r="BG123" s="247"/>
      <c r="BH123" s="247"/>
      <c r="BI123" s="247"/>
      <c r="BJ123" s="247"/>
      <c r="BK123" s="247"/>
      <c r="BL123" s="247"/>
      <c r="BM123" s="247"/>
      <c r="BN123" s="247"/>
      <c r="BO123" s="977" t="s">
        <v>451</v>
      </c>
      <c r="BP123" s="1005"/>
      <c r="BQ123" s="1063">
        <v>9864527</v>
      </c>
      <c r="BR123" s="1064"/>
      <c r="BS123" s="1064"/>
      <c r="BT123" s="1064"/>
      <c r="BU123" s="1064"/>
      <c r="BV123" s="1064">
        <v>9976028</v>
      </c>
      <c r="BW123" s="1064"/>
      <c r="BX123" s="1064"/>
      <c r="BY123" s="1064"/>
      <c r="BZ123" s="1064"/>
      <c r="CA123" s="1064">
        <v>8605795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26" customFormat="1" ht="26.25"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3250864</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26" customFormat="1" ht="26.25"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26" customFormat="1" ht="26.25"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26" customFormat="1" ht="26.25"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28"/>
      <c r="AV127" s="228"/>
      <c r="AW127" s="228"/>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28"/>
      <c r="CB127" s="228"/>
      <c r="CC127" s="228"/>
      <c r="CD127" s="251"/>
      <c r="CE127" s="251"/>
      <c r="CF127" s="251"/>
      <c r="CG127" s="228"/>
      <c r="CH127" s="228"/>
      <c r="CI127" s="228"/>
      <c r="CJ127" s="250"/>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26" customFormat="1" ht="26.25"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5154</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28"/>
      <c r="AV128" s="228"/>
      <c r="AW128" s="228"/>
      <c r="AX128" s="896" t="s">
        <v>465</v>
      </c>
      <c r="AY128" s="897"/>
      <c r="AZ128" s="897"/>
      <c r="BA128" s="897"/>
      <c r="BB128" s="897"/>
      <c r="BC128" s="897"/>
      <c r="BD128" s="897"/>
      <c r="BE128" s="898"/>
      <c r="BF128" s="1052" t="s">
        <v>121</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1"/>
      <c r="CB128" s="251"/>
      <c r="CC128" s="251"/>
      <c r="CD128" s="251"/>
      <c r="CE128" s="251"/>
      <c r="CF128" s="251"/>
      <c r="CG128" s="228"/>
      <c r="CH128" s="228"/>
      <c r="CI128" s="228"/>
      <c r="CJ128" s="250"/>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26"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3769847</v>
      </c>
      <c r="AB129" s="959"/>
      <c r="AC129" s="959"/>
      <c r="AD129" s="959"/>
      <c r="AE129" s="960"/>
      <c r="AF129" s="961">
        <v>3720676</v>
      </c>
      <c r="AG129" s="959"/>
      <c r="AH129" s="959"/>
      <c r="AI129" s="959"/>
      <c r="AJ129" s="960"/>
      <c r="AK129" s="961">
        <v>3747383</v>
      </c>
      <c r="AL129" s="959"/>
      <c r="AM129" s="959"/>
      <c r="AN129" s="959"/>
      <c r="AO129" s="960"/>
      <c r="AP129" s="1073"/>
      <c r="AQ129" s="1074"/>
      <c r="AR129" s="1074"/>
      <c r="AS129" s="1074"/>
      <c r="AT129" s="1075"/>
      <c r="AU129" s="229"/>
      <c r="AV129" s="229"/>
      <c r="AW129" s="229"/>
      <c r="AX129" s="1065" t="s">
        <v>468</v>
      </c>
      <c r="AY129" s="923"/>
      <c r="AZ129" s="923"/>
      <c r="BA129" s="923"/>
      <c r="BB129" s="923"/>
      <c r="BC129" s="923"/>
      <c r="BD129" s="923"/>
      <c r="BE129" s="924"/>
      <c r="BF129" s="1066" t="s">
        <v>121</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387611</v>
      </c>
      <c r="AB130" s="959"/>
      <c r="AC130" s="959"/>
      <c r="AD130" s="959"/>
      <c r="AE130" s="960"/>
      <c r="AF130" s="961">
        <v>383025</v>
      </c>
      <c r="AG130" s="959"/>
      <c r="AH130" s="959"/>
      <c r="AI130" s="959"/>
      <c r="AJ130" s="960"/>
      <c r="AK130" s="961">
        <v>373028</v>
      </c>
      <c r="AL130" s="959"/>
      <c r="AM130" s="959"/>
      <c r="AN130" s="959"/>
      <c r="AO130" s="960"/>
      <c r="AP130" s="1073"/>
      <c r="AQ130" s="1074"/>
      <c r="AR130" s="1074"/>
      <c r="AS130" s="1074"/>
      <c r="AT130" s="1075"/>
      <c r="AU130" s="229"/>
      <c r="AV130" s="229"/>
      <c r="AW130" s="229"/>
      <c r="AX130" s="1065" t="s">
        <v>471</v>
      </c>
      <c r="AY130" s="923"/>
      <c r="AZ130" s="923"/>
      <c r="BA130" s="923"/>
      <c r="BB130" s="923"/>
      <c r="BC130" s="923"/>
      <c r="BD130" s="923"/>
      <c r="BE130" s="924"/>
      <c r="BF130" s="1101">
        <v>6.7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3382236</v>
      </c>
      <c r="AB131" s="986"/>
      <c r="AC131" s="986"/>
      <c r="AD131" s="986"/>
      <c r="AE131" s="987"/>
      <c r="AF131" s="985">
        <v>3337651</v>
      </c>
      <c r="AG131" s="986"/>
      <c r="AH131" s="986"/>
      <c r="AI131" s="986"/>
      <c r="AJ131" s="987"/>
      <c r="AK131" s="985">
        <v>3374355</v>
      </c>
      <c r="AL131" s="986"/>
      <c r="AM131" s="986"/>
      <c r="AN131" s="986"/>
      <c r="AO131" s="987"/>
      <c r="AP131" s="1110"/>
      <c r="AQ131" s="1111"/>
      <c r="AR131" s="1111"/>
      <c r="AS131" s="1111"/>
      <c r="AT131" s="1112"/>
      <c r="AU131" s="229"/>
      <c r="AV131" s="229"/>
      <c r="AW131" s="229"/>
      <c r="AX131" s="1083" t="s">
        <v>473</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7.5261749919999996</v>
      </c>
      <c r="AB132" s="1097"/>
      <c r="AC132" s="1097"/>
      <c r="AD132" s="1097"/>
      <c r="AE132" s="1098"/>
      <c r="AF132" s="1099">
        <v>7.4903877010000004</v>
      </c>
      <c r="AG132" s="1097"/>
      <c r="AH132" s="1097"/>
      <c r="AI132" s="1097"/>
      <c r="AJ132" s="1098"/>
      <c r="AK132" s="1099">
        <v>5.2829355539999998</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8.1999999999999993</v>
      </c>
      <c r="AB133" s="1080"/>
      <c r="AC133" s="1080"/>
      <c r="AD133" s="1080"/>
      <c r="AE133" s="1081"/>
      <c r="AF133" s="1079">
        <v>7.7</v>
      </c>
      <c r="AG133" s="1080"/>
      <c r="AH133" s="1080"/>
      <c r="AI133" s="1080"/>
      <c r="AJ133" s="1081"/>
      <c r="AK133" s="1079">
        <v>6.7</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CHDgaiC+x2HICYAN1iEuDPyIRau0uOjUyLh0c1zRSHZhAni5clJsvgXCrde7X9dQnrRM/Hez2axtweqZMqqIQ==" saltValue="lCW/l3tTPs0PwjYcxBQw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477</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J6w2IuaxaI8+3r0JvyKWfYj49C4iS2d3k0hhxZo2aLBHUafUc1jzPhMrbC3F2fBCW46fNTow3EW4iyviuLuNqw==" saltValue="jL1w/jbx/oVdD1/R6YTr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1095rBoCd0ypb2Hybn7eWXfvjh7kkZy19iF5eIe9/ySDIjUCM7RiTQ3aqtwz4pqJXe9EDAiCFS04/aHFdrULw==" saltValue="Q9WRSJ5jkHjYeWL0uZUP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478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479</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480</v>
      </c>
      <c r="AP7" s="268"/>
      <c r="AQ7" s="269" t="s">
        <v>481</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482</v>
      </c>
      <c r="AQ8" s="275" t="s">
        <v>483</v>
      </c>
      <c r="AR8" s="276" t="s">
        <v>484</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485</v>
      </c>
      <c r="AL9" s="1117"/>
      <c r="AM9" s="1117"/>
      <c r="AN9" s="1118"/>
      <c r="AO9" s="277">
        <v>866135</v>
      </c>
      <c r="AP9" s="277">
        <v>59130</v>
      </c>
      <c r="AQ9" s="278">
        <v>111034</v>
      </c>
      <c r="AR9" s="279">
        <v>-46.7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486</v>
      </c>
      <c r="AL10" s="1117"/>
      <c r="AM10" s="1117"/>
      <c r="AN10" s="1118"/>
      <c r="AO10" s="280">
        <v>196802</v>
      </c>
      <c r="AP10" s="280">
        <v>13435</v>
      </c>
      <c r="AQ10" s="281">
        <v>15617</v>
      </c>
      <c r="AR10" s="282">
        <v>-14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487</v>
      </c>
      <c r="AL11" s="1117"/>
      <c r="AM11" s="1117"/>
      <c r="AN11" s="1118"/>
      <c r="AO11" s="280" t="s">
        <v>488</v>
      </c>
      <c r="AP11" s="280" t="s">
        <v>488</v>
      </c>
      <c r="AQ11" s="281">
        <v>1538</v>
      </c>
      <c r="AR11" s="282" t="s">
        <v>488</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489</v>
      </c>
      <c r="AL12" s="1117"/>
      <c r="AM12" s="1117"/>
      <c r="AN12" s="1118"/>
      <c r="AO12" s="280" t="s">
        <v>488</v>
      </c>
      <c r="AP12" s="280" t="s">
        <v>488</v>
      </c>
      <c r="AQ12" s="281">
        <v>0</v>
      </c>
      <c r="AR12" s="282" t="s">
        <v>488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490</v>
      </c>
      <c r="AL13" s="1117"/>
      <c r="AM13" s="1117"/>
      <c r="AN13" s="1118"/>
      <c r="AO13" s="280">
        <v>71658</v>
      </c>
      <c r="AP13" s="280">
        <v>4892</v>
      </c>
      <c r="AQ13" s="281">
        <v>4378</v>
      </c>
      <c r="AR13" s="282">
        <v>11.7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491</v>
      </c>
      <c r="AL14" s="1117"/>
      <c r="AM14" s="1117"/>
      <c r="AN14" s="1118"/>
      <c r="AO14" s="280">
        <v>59251</v>
      </c>
      <c r="AP14" s="280">
        <v>4045</v>
      </c>
      <c r="AQ14" s="281">
        <v>2499</v>
      </c>
      <c r="AR14" s="282">
        <v>61.9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492</v>
      </c>
      <c r="AL15" s="1120"/>
      <c r="AM15" s="1120"/>
      <c r="AN15" s="1121"/>
      <c r="AO15" s="280">
        <v>-52558</v>
      </c>
      <c r="AP15" s="280">
        <v>-3588</v>
      </c>
      <c r="AQ15" s="281">
        <v>-6867</v>
      </c>
      <c r="AR15" s="282">
        <v>-47.8</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177</v>
      </c>
      <c r="AL16" s="1120"/>
      <c r="AM16" s="1120"/>
      <c r="AN16" s="1121"/>
      <c r="AO16" s="280">
        <v>1141288</v>
      </c>
      <c r="AP16" s="280">
        <v>77914</v>
      </c>
      <c r="AQ16" s="281">
        <v>128199</v>
      </c>
      <c r="AR16" s="282">
        <v>-39.200000000000003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493</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494</v>
      </c>
      <c r="AP20" s="289" t="s">
        <v>495</v>
      </c>
      <c r="AQ20" s="290" t="s">
        <v>496</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497</v>
      </c>
      <c r="AL21" s="1123"/>
      <c r="AM21" s="1123"/>
      <c r="AN21" s="1124"/>
      <c r="AO21" s="293">
        <v>5.94</v>
      </c>
      <c r="AP21" s="294">
        <v>10.85</v>
      </c>
      <c r="AQ21" s="295">
        <v>-4.91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498</v>
      </c>
      <c r="AL22" s="1123"/>
      <c r="AM22" s="1123"/>
      <c r="AN22" s="1124"/>
      <c r="AO22" s="298">
        <v>95.8</v>
      </c>
      <c r="AP22" s="299">
        <v>96.2</v>
      </c>
      <c r="AQ22" s="300">
        <v>-0.4</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ht="13" x14ac:dyDescent="0.2">
      <c r="A27" s="305"/>
      <c r="AO27" s="258"/>
      <c r="AP27" s="258"/>
      <c r="AQ27" s="258"/>
      <c r="AR27" s="258"/>
      <c r="AS27" s="258"/>
      <c r="AT27" s="258"/>
    </row>
    <row r="28" spans="1:46" ht="16.5" x14ac:dyDescent="0.2">
      <c r="A28" s="259" t="s">
        <v>500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501</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480</v>
      </c>
      <c r="AP30" s="268"/>
      <c r="AQ30" s="269" t="s">
        <v>481</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482</v>
      </c>
      <c r="AQ31" s="275" t="s">
        <v>483</v>
      </c>
      <c r="AR31" s="276" t="s">
        <v>484</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502</v>
      </c>
      <c r="AL32" s="1131"/>
      <c r="AM32" s="1131"/>
      <c r="AN32" s="1132"/>
      <c r="AO32" s="308">
        <v>289856</v>
      </c>
      <c r="AP32" s="308">
        <v>19788</v>
      </c>
      <c r="AQ32" s="309">
        <v>62185</v>
      </c>
      <c r="AR32" s="310">
        <v>-68.2</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503</v>
      </c>
      <c r="AL33" s="1131"/>
      <c r="AM33" s="1131"/>
      <c r="AN33" s="1132"/>
      <c r="AO33" s="308" t="s">
        <v>488</v>
      </c>
      <c r="AP33" s="308" t="s">
        <v>488</v>
      </c>
      <c r="AQ33" s="309" t="s">
        <v>488</v>
      </c>
      <c r="AR33" s="310" t="s">
        <v>488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504</v>
      </c>
      <c r="AL34" s="1131"/>
      <c r="AM34" s="1131"/>
      <c r="AN34" s="1132"/>
      <c r="AO34" s="308" t="s">
        <v>488</v>
      </c>
      <c r="AP34" s="308" t="s">
        <v>488</v>
      </c>
      <c r="AQ34" s="309" t="s">
        <v>488</v>
      </c>
      <c r="AR34" s="310" t="s">
        <v>488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505</v>
      </c>
      <c r="AL35" s="1131"/>
      <c r="AM35" s="1131"/>
      <c r="AN35" s="1132"/>
      <c r="AO35" s="308">
        <v>218755</v>
      </c>
      <c r="AP35" s="308">
        <v>14934</v>
      </c>
      <c r="AQ35" s="309">
        <v>15497</v>
      </c>
      <c r="AR35" s="310">
        <v>-3.6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506</v>
      </c>
      <c r="AL36" s="1131"/>
      <c r="AM36" s="1131"/>
      <c r="AN36" s="1132"/>
      <c r="AO36" s="308">
        <v>34106</v>
      </c>
      <c r="AP36" s="308">
        <v>2328</v>
      </c>
      <c r="AQ36" s="309">
        <v>3842</v>
      </c>
      <c r="AR36" s="310">
        <v>-39.4</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507</v>
      </c>
      <c r="AL37" s="1131"/>
      <c r="AM37" s="1131"/>
      <c r="AN37" s="1132"/>
      <c r="AO37" s="308">
        <v>8576</v>
      </c>
      <c r="AP37" s="308">
        <v>585</v>
      </c>
      <c r="AQ37" s="309">
        <v>306</v>
      </c>
      <c r="AR37" s="310">
        <v>91.2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508</v>
      </c>
      <c r="AL38" s="1134"/>
      <c r="AM38" s="1134"/>
      <c r="AN38" s="1135"/>
      <c r="AO38" s="311" t="s">
        <v>488</v>
      </c>
      <c r="AP38" s="311" t="s">
        <v>488</v>
      </c>
      <c r="AQ38" s="312">
        <v>4</v>
      </c>
      <c r="AR38" s="300" t="s">
        <v>488</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509</v>
      </c>
      <c r="AL39" s="1134"/>
      <c r="AM39" s="1134"/>
      <c r="AN39" s="1135"/>
      <c r="AO39" s="308" t="s">
        <v>488</v>
      </c>
      <c r="AP39" s="308" t="s">
        <v>488</v>
      </c>
      <c r="AQ39" s="309">
        <v>-2250</v>
      </c>
      <c r="AR39" s="310" t="s">
        <v>488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510</v>
      </c>
      <c r="AL40" s="1131"/>
      <c r="AM40" s="1131"/>
      <c r="AN40" s="1132"/>
      <c r="AO40" s="308">
        <v>-373028</v>
      </c>
      <c r="AP40" s="308">
        <v>-25466</v>
      </c>
      <c r="AQ40" s="309">
        <v>-52332</v>
      </c>
      <c r="AR40" s="310">
        <v>-51.3</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287</v>
      </c>
      <c r="AL41" s="1137"/>
      <c r="AM41" s="1137"/>
      <c r="AN41" s="1138"/>
      <c r="AO41" s="308">
        <v>178265</v>
      </c>
      <c r="AP41" s="308">
        <v>12170</v>
      </c>
      <c r="AQ41" s="309">
        <v>27253</v>
      </c>
      <c r="AR41" s="310">
        <v>-55.3</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480</v>
      </c>
      <c r="AN49" s="1127" t="s">
        <v>513</v>
      </c>
      <c r="AO49" s="1128"/>
      <c r="AP49" s="1128"/>
      <c r="AQ49" s="1128"/>
      <c r="AR49" s="1129"/>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514</v>
      </c>
      <c r="AO50" s="325" t="s">
        <v>515</v>
      </c>
      <c r="AP50" s="326" t="s">
        <v>516</v>
      </c>
      <c r="AQ50" s="327" t="s">
        <v>517</v>
      </c>
      <c r="AR50" s="328" t="s">
        <v>518</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519</v>
      </c>
      <c r="AL51" s="321"/>
      <c r="AM51" s="329">
        <v>463984</v>
      </c>
      <c r="AN51" s="330">
        <v>31615</v>
      </c>
      <c r="AO51" s="331">
        <v>-18.399999999999999</v>
      </c>
      <c r="AP51" s="332">
        <v>103390</v>
      </c>
      <c r="AQ51" s="333">
        <v>17.100000000000001</v>
      </c>
      <c r="AR51" s="334">
        <v>-35.5</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520</v>
      </c>
      <c r="AM52" s="337">
        <v>359078</v>
      </c>
      <c r="AN52" s="338">
        <v>24467</v>
      </c>
      <c r="AO52" s="339">
        <v>-16.3</v>
      </c>
      <c r="AP52" s="340">
        <v>51269</v>
      </c>
      <c r="AQ52" s="341">
        <v>4.5999999999999996</v>
      </c>
      <c r="AR52" s="342">
        <v>-20.9</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521</v>
      </c>
      <c r="AL53" s="321"/>
      <c r="AM53" s="329">
        <v>680900</v>
      </c>
      <c r="AN53" s="330">
        <v>46675</v>
      </c>
      <c r="AO53" s="331">
        <v>47.6</v>
      </c>
      <c r="AP53" s="332">
        <v>117234</v>
      </c>
      <c r="AQ53" s="333">
        <v>13.4</v>
      </c>
      <c r="AR53" s="334">
        <v>34.200000000000003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520</v>
      </c>
      <c r="AM54" s="337">
        <v>425711</v>
      </c>
      <c r="AN54" s="338">
        <v>29182</v>
      </c>
      <c r="AO54" s="339">
        <v>19.3</v>
      </c>
      <c r="AP54" s="340">
        <v>59796</v>
      </c>
      <c r="AQ54" s="341">
        <v>16.600000000000001</v>
      </c>
      <c r="AR54" s="342">
        <v>2.7</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522</v>
      </c>
      <c r="AL55" s="321"/>
      <c r="AM55" s="329">
        <v>937164</v>
      </c>
      <c r="AN55" s="330">
        <v>64291</v>
      </c>
      <c r="AO55" s="331">
        <v>37.700000000000003</v>
      </c>
      <c r="AP55" s="332">
        <v>97758</v>
      </c>
      <c r="AQ55" s="333">
        <v>-16.600000000000001</v>
      </c>
      <c r="AR55" s="334">
        <v>54.3</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520</v>
      </c>
      <c r="AM56" s="337">
        <v>453371</v>
      </c>
      <c r="AN56" s="338">
        <v>31102</v>
      </c>
      <c r="AO56" s="339">
        <v>6.6</v>
      </c>
      <c r="AP56" s="340">
        <v>45946</v>
      </c>
      <c r="AQ56" s="341">
        <v>-23.2</v>
      </c>
      <c r="AR56" s="342">
        <v>29.8</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523</v>
      </c>
      <c r="AL57" s="321"/>
      <c r="AM57" s="329">
        <v>681944</v>
      </c>
      <c r="AN57" s="330">
        <v>46677</v>
      </c>
      <c r="AO57" s="331">
        <v>-27.4</v>
      </c>
      <c r="AP57" s="332">
        <v>91338</v>
      </c>
      <c r="AQ57" s="333">
        <v>-6.6</v>
      </c>
      <c r="AR57" s="334">
        <v>-20.8</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520</v>
      </c>
      <c r="AM58" s="337">
        <v>448377</v>
      </c>
      <c r="AN58" s="338">
        <v>30690</v>
      </c>
      <c r="AO58" s="339">
        <v>-1.3</v>
      </c>
      <c r="AP58" s="340">
        <v>43989</v>
      </c>
      <c r="AQ58" s="341">
        <v>-4.3</v>
      </c>
      <c r="AR58" s="342">
        <v>3</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524</v>
      </c>
      <c r="AL59" s="321"/>
      <c r="AM59" s="329">
        <v>2539254</v>
      </c>
      <c r="AN59" s="330">
        <v>173352</v>
      </c>
      <c r="AO59" s="331">
        <v>271.39999999999998</v>
      </c>
      <c r="AP59" s="332">
        <v>103975</v>
      </c>
      <c r="AQ59" s="333">
        <v>13.8</v>
      </c>
      <c r="AR59" s="334">
        <v>257.60000000000002</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520</v>
      </c>
      <c r="AM60" s="337">
        <v>347925</v>
      </c>
      <c r="AN60" s="338">
        <v>23752</v>
      </c>
      <c r="AO60" s="339">
        <v>-22.6</v>
      </c>
      <c r="AP60" s="340">
        <v>52698</v>
      </c>
      <c r="AQ60" s="341">
        <v>19.8</v>
      </c>
      <c r="AR60" s="342">
        <v>-42.4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525</v>
      </c>
      <c r="AL61" s="343"/>
      <c r="AM61" s="344">
        <v>1060649</v>
      </c>
      <c r="AN61" s="345">
        <v>72522</v>
      </c>
      <c r="AO61" s="346">
        <v>62.2</v>
      </c>
      <c r="AP61" s="347">
        <v>102739</v>
      </c>
      <c r="AQ61" s="348">
        <v>4.2</v>
      </c>
      <c r="AR61" s="334">
        <v>58</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520</v>
      </c>
      <c r="AM62" s="337">
        <v>406892</v>
      </c>
      <c r="AN62" s="338">
        <v>27839</v>
      </c>
      <c r="AO62" s="339">
        <v>-2.9</v>
      </c>
      <c r="AP62" s="340">
        <v>50740</v>
      </c>
      <c r="AQ62" s="341">
        <v>2.7</v>
      </c>
      <c r="AR62" s="342">
        <v>-5.6</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WZXxF80mpN5j0lA0jnJ05axGFfIwa0xvh3Bmu0sIh7awrtyqpm0IheMyfkgkEGNBmgN3WzNH3Dehac0gGTC4gA==" saltValue="3IAj/djnyuJFp0X+7RY6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477</v>
      </c>
    </row>
    <row r="121" spans="125:125" ht="13.5" hidden="1" customHeight="1" x14ac:dyDescent="0.2">
      <c r="DU121" s="255"/>
    </row>
  </sheetData>
  <sheetProtection algorithmName="SHA-512" hashValue="dQ7MFZSXwmekRwt/32AsDH+rW26eQfoCBL+x6XhxxIzjjAH0a6K8ZZFZiKphzZWm46UNhAtct6zbsm/vFgJcnA==" saltValue="F+2W/oxaEq8qNB5Hefj1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477</v>
      </c>
    </row>
  </sheetData>
  <sheetProtection algorithmName="SHA-512" hashValue="XydzKtgFgdqKv8YHt6krtQBk+IzSSjKsg7jASqLQkBRNjtZNp79AjfLtw04Ell09CfigcVdGGM6IJTdO+j/VPg==" saltValue="3hnpv+i82pXf6p9TiPwZ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66.040000000000006</v>
      </c>
      <c r="G47" s="12">
        <v>61.71</v>
      </c>
      <c r="H47" s="12">
        <v>58.06</v>
      </c>
      <c r="I47" s="12">
        <v>56.16</v>
      </c>
      <c r="J47" s="13">
        <v>58.16</v>
      </c>
    </row>
    <row r="48" spans="2:10" ht="57.75" customHeight="1" x14ac:dyDescent="0.2">
      <c r="B48" s="14"/>
      <c r="C48" s="1141" t="s">
        <v>4</v>
      </c>
      <c r="D48" s="1141"/>
      <c r="E48" s="1142"/>
      <c r="F48" s="15">
        <v>7.69</v>
      </c>
      <c r="G48" s="16">
        <v>5.81</v>
      </c>
      <c r="H48" s="16">
        <v>9.52</v>
      </c>
      <c r="I48" s="16">
        <v>4.7699999999999996</v>
      </c>
      <c r="J48" s="17">
        <v>6</v>
      </c>
    </row>
    <row r="49" spans="2:10" ht="57.75" customHeight="1" thickBot="1" x14ac:dyDescent="0.25">
      <c r="B49" s="18"/>
      <c r="C49" s="1143" t="s">
        <v>5</v>
      </c>
      <c r="D49" s="1143"/>
      <c r="E49" s="1144"/>
      <c r="F49" s="19">
        <v>2.4900000000000002</v>
      </c>
      <c r="G49" s="20" t="s">
        <v>532</v>
      </c>
      <c r="H49" s="20">
        <v>4.0999999999999996</v>
      </c>
      <c r="I49" s="20" t="s">
        <v>533</v>
      </c>
      <c r="J49" s="21">
        <v>3.66</v>
      </c>
    </row>
    <row r="50" spans="2:10" ht="13" x14ac:dyDescent="0.2"/>
  </sheetData>
  <sheetProtection algorithmName="SHA-512" hashValue="91tYUxTNHJBIG2e6nTwQdjNzY5t5I9RrEmojdJaHtE6DnCZyLKrHuWzM8XHHPGyqNuf6cwdyegykBnSq6wkpUw==" saltValue="z8bNR7UBZf3e+2SnWGUW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14.94</v>
      </c>
      <c r="G34" s="33">
        <v>15.95</v>
      </c>
      <c r="H34" s="33">
        <v>16.78</v>
      </c>
      <c r="I34" s="33">
        <v>18.739999999999998</v>
      </c>
      <c r="J34" s="34">
        <v>19.38</v>
      </c>
      <c r="K34" s="22"/>
      <c r="L34" s="22"/>
      <c r="M34" s="22"/>
      <c r="N34" s="22"/>
      <c r="O34" s="22"/>
      <c r="P34" s="22"/>
    </row>
    <row r="35" spans="1:16" ht="39" customHeight="1" x14ac:dyDescent="0.2">
      <c r="A35" s="22"/>
      <c r="B35" s="35"/>
      <c r="C35" s="1145" t="s">
        <v>535</v>
      </c>
      <c r="D35" s="1146"/>
      <c r="E35" s="1147"/>
      <c r="F35" s="36" t="s">
        <v>488</v>
      </c>
      <c r="G35" s="37" t="s">
        <v>488</v>
      </c>
      <c r="H35" s="37" t="s">
        <v>488</v>
      </c>
      <c r="I35" s="37">
        <v>3.85</v>
      </c>
      <c r="J35" s="38">
        <v>7.7</v>
      </c>
      <c r="K35" s="22"/>
      <c r="L35" s="22"/>
      <c r="M35" s="22"/>
      <c r="N35" s="22"/>
      <c r="O35" s="22"/>
      <c r="P35" s="22"/>
    </row>
    <row r="36" spans="1:16" ht="39" customHeight="1" x14ac:dyDescent="0.2">
      <c r="A36" s="22"/>
      <c r="B36" s="35"/>
      <c r="C36" s="1145" t="s">
        <v>536</v>
      </c>
      <c r="D36" s="1146"/>
      <c r="E36" s="1147"/>
      <c r="F36" s="36">
        <v>7.66</v>
      </c>
      <c r="G36" s="37">
        <v>5.63</v>
      </c>
      <c r="H36" s="37">
        <v>9.52</v>
      </c>
      <c r="I36" s="37">
        <v>4.76</v>
      </c>
      <c r="J36" s="38">
        <v>5.99</v>
      </c>
      <c r="K36" s="22"/>
      <c r="L36" s="22"/>
      <c r="M36" s="22"/>
      <c r="N36" s="22"/>
      <c r="O36" s="22"/>
      <c r="P36" s="22"/>
    </row>
    <row r="37" spans="1:16" ht="39" customHeight="1" x14ac:dyDescent="0.2">
      <c r="A37" s="22"/>
      <c r="B37" s="35"/>
      <c r="C37" s="1145" t="s">
        <v>537</v>
      </c>
      <c r="D37" s="1146"/>
      <c r="E37" s="1147"/>
      <c r="F37" s="36">
        <v>0.54</v>
      </c>
      <c r="G37" s="37">
        <v>0.78</v>
      </c>
      <c r="H37" s="37">
        <v>0.72</v>
      </c>
      <c r="I37" s="37">
        <v>0.38</v>
      </c>
      <c r="J37" s="38">
        <v>0.31</v>
      </c>
      <c r="K37" s="22"/>
      <c r="L37" s="22"/>
      <c r="M37" s="22"/>
      <c r="N37" s="22"/>
      <c r="O37" s="22"/>
      <c r="P37" s="22"/>
    </row>
    <row r="38" spans="1:16" ht="39" customHeight="1" x14ac:dyDescent="0.2">
      <c r="A38" s="22"/>
      <c r="B38" s="35"/>
      <c r="C38" s="1145" t="s">
        <v>538</v>
      </c>
      <c r="D38" s="1146"/>
      <c r="E38" s="1147"/>
      <c r="F38" s="36">
        <v>0</v>
      </c>
      <c r="G38" s="37">
        <v>0.08</v>
      </c>
      <c r="H38" s="37">
        <v>0.12</v>
      </c>
      <c r="I38" s="37">
        <v>0</v>
      </c>
      <c r="J38" s="38">
        <v>7.0000000000000007E-2</v>
      </c>
      <c r="K38" s="22"/>
      <c r="L38" s="22"/>
      <c r="M38" s="22"/>
      <c r="N38" s="22"/>
      <c r="O38" s="22"/>
      <c r="P38" s="22"/>
    </row>
    <row r="39" spans="1:16" ht="39" customHeight="1" x14ac:dyDescent="0.2">
      <c r="A39" s="22"/>
      <c r="B39" s="35"/>
      <c r="C39" s="1145" t="s">
        <v>539</v>
      </c>
      <c r="D39" s="1146"/>
      <c r="E39" s="1147"/>
      <c r="F39" s="36">
        <v>0.98</v>
      </c>
      <c r="G39" s="37">
        <v>0.95</v>
      </c>
      <c r="H39" s="37">
        <v>1.5</v>
      </c>
      <c r="I39" s="37">
        <v>7.0000000000000007E-2</v>
      </c>
      <c r="J39" s="38">
        <v>0.03</v>
      </c>
      <c r="K39" s="22"/>
      <c r="L39" s="22"/>
      <c r="M39" s="22"/>
      <c r="N39" s="22"/>
      <c r="O39" s="22"/>
      <c r="P39" s="22"/>
    </row>
    <row r="40" spans="1:16" ht="39" customHeight="1" x14ac:dyDescent="0.2">
      <c r="A40" s="22"/>
      <c r="B40" s="35"/>
      <c r="C40" s="1145" t="s">
        <v>540</v>
      </c>
      <c r="D40" s="1146"/>
      <c r="E40" s="1147"/>
      <c r="F40" s="36">
        <v>0.01</v>
      </c>
      <c r="G40" s="37">
        <v>0</v>
      </c>
      <c r="H40" s="37">
        <v>0</v>
      </c>
      <c r="I40" s="37">
        <v>0</v>
      </c>
      <c r="J40" s="38">
        <v>0</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543</v>
      </c>
      <c r="G42" s="37" t="s">
        <v>488</v>
      </c>
      <c r="H42" s="37" t="s">
        <v>488</v>
      </c>
      <c r="I42" s="37" t="s">
        <v>488</v>
      </c>
      <c r="J42" s="38" t="s">
        <v>488</v>
      </c>
      <c r="K42" s="22"/>
      <c r="L42" s="22"/>
      <c r="M42" s="22"/>
      <c r="N42" s="22"/>
      <c r="O42" s="22"/>
      <c r="P42" s="22"/>
    </row>
    <row r="43" spans="1:16" ht="39" customHeight="1" thickBot="1" x14ac:dyDescent="0.25">
      <c r="A43" s="22"/>
      <c r="B43" s="40"/>
      <c r="C43" s="1148" t="s">
        <v>544</v>
      </c>
      <c r="D43" s="1149"/>
      <c r="E43" s="1150"/>
      <c r="F43" s="41">
        <v>0.01</v>
      </c>
      <c r="G43" s="42">
        <v>0.17</v>
      </c>
      <c r="H43" s="42">
        <v>0.51</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dfDvG+bpG6VuKtax4JQq58+ZiD2zM+yJqihn6JI7JzWcEXBB9nsFAbums3yuR4NgheUjzzHDKScLZLxYDp5ukw==" saltValue="gRdYV2NDBKACTWSmt+6j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360</v>
      </c>
      <c r="L45" s="60">
        <v>340</v>
      </c>
      <c r="M45" s="60">
        <v>341</v>
      </c>
      <c r="N45" s="60">
        <v>318</v>
      </c>
      <c r="O45" s="61">
        <v>290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257</v>
      </c>
      <c r="L48" s="64">
        <v>269</v>
      </c>
      <c r="M48" s="64">
        <v>268</v>
      </c>
      <c r="N48" s="64">
        <v>277</v>
      </c>
      <c r="O48" s="65">
        <v>219</v>
      </c>
      <c r="P48" s="48"/>
      <c r="Q48" s="48"/>
      <c r="R48" s="48"/>
      <c r="S48" s="48"/>
      <c r="T48" s="48"/>
      <c r="U48" s="48"/>
    </row>
    <row r="49" spans="1:21" ht="30.75" customHeight="1" x14ac:dyDescent="0.2">
      <c r="A49" s="48"/>
      <c r="B49" s="1155"/>
      <c r="C49" s="1156"/>
      <c r="D49" s="62"/>
      <c r="E49" s="1161" t="s">
        <v>14</v>
      </c>
      <c r="F49" s="1161"/>
      <c r="G49" s="1161"/>
      <c r="H49" s="1161"/>
      <c r="I49" s="1161"/>
      <c r="J49" s="1162"/>
      <c r="K49" s="63">
        <v>32</v>
      </c>
      <c r="L49" s="64">
        <v>33</v>
      </c>
      <c r="M49" s="64">
        <v>30</v>
      </c>
      <c r="N49" s="64">
        <v>30</v>
      </c>
      <c r="O49" s="65">
        <v>34</v>
      </c>
      <c r="P49" s="48"/>
      <c r="Q49" s="48"/>
      <c r="R49" s="48"/>
      <c r="S49" s="48"/>
      <c r="T49" s="48"/>
      <c r="U49" s="48"/>
    </row>
    <row r="50" spans="1:21" ht="30.75" customHeight="1" x14ac:dyDescent="0.2">
      <c r="A50" s="48"/>
      <c r="B50" s="1155"/>
      <c r="C50" s="1156"/>
      <c r="D50" s="62"/>
      <c r="E50" s="1161" t="s">
        <v>15</v>
      </c>
      <c r="F50" s="1161"/>
      <c r="G50" s="1161"/>
      <c r="H50" s="1161"/>
      <c r="I50" s="1161"/>
      <c r="J50" s="1162"/>
      <c r="K50" s="63">
        <v>8</v>
      </c>
      <c r="L50" s="64">
        <v>8</v>
      </c>
      <c r="M50" s="64">
        <v>8</v>
      </c>
      <c r="N50" s="64">
        <v>8</v>
      </c>
      <c r="O50" s="65">
        <v>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394</v>
      </c>
      <c r="L52" s="64">
        <v>393</v>
      </c>
      <c r="M52" s="64">
        <v>392</v>
      </c>
      <c r="N52" s="64">
        <v>383</v>
      </c>
      <c r="O52" s="65">
        <v>373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263</v>
      </c>
      <c r="L53" s="69">
        <v>257</v>
      </c>
      <c r="M53" s="69">
        <v>255</v>
      </c>
      <c r="N53" s="69">
        <v>250</v>
      </c>
      <c r="O53" s="70">
        <v>179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FNAPm2AsHVlttiM4Vq9B3q7n+Ft4cN5/voJn76loUFRP1EHhdyxpra7LGi4+BrJDgLw9qjSNFqTZk5CtAfvMg==" saltValue="ymYuT5aRNvV8cZJ8oVjG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1">
        <v>2274</v>
      </c>
      <c r="J41" s="352">
        <v>2200</v>
      </c>
      <c r="K41" s="352">
        <v>2148</v>
      </c>
      <c r="L41" s="352">
        <v>1943</v>
      </c>
      <c r="M41" s="353">
        <v>1828</v>
      </c>
    </row>
    <row r="42" spans="2:13" ht="27.75" customHeight="1" x14ac:dyDescent="0.2">
      <c r="B42" s="1186"/>
      <c r="C42" s="1187"/>
      <c r="D42" s="106"/>
      <c r="E42" s="1192" t="s">
        <v>32</v>
      </c>
      <c r="F42" s="1192"/>
      <c r="G42" s="1192"/>
      <c r="H42" s="1193"/>
      <c r="I42" s="354">
        <v>60</v>
      </c>
      <c r="J42" s="355">
        <v>52</v>
      </c>
      <c r="K42" s="355">
        <v>44</v>
      </c>
      <c r="L42" s="355">
        <v>35</v>
      </c>
      <c r="M42" s="356">
        <v>27</v>
      </c>
    </row>
    <row r="43" spans="2:13" ht="27.75" customHeight="1" x14ac:dyDescent="0.2">
      <c r="B43" s="1186"/>
      <c r="C43" s="1187"/>
      <c r="D43" s="106"/>
      <c r="E43" s="1192" t="s">
        <v>33</v>
      </c>
      <c r="F43" s="1192"/>
      <c r="G43" s="1192"/>
      <c r="H43" s="1193"/>
      <c r="I43" s="354">
        <v>3437</v>
      </c>
      <c r="J43" s="355">
        <v>3349</v>
      </c>
      <c r="K43" s="355">
        <v>3254</v>
      </c>
      <c r="L43" s="355">
        <v>3101</v>
      </c>
      <c r="M43" s="356">
        <v>2787</v>
      </c>
    </row>
    <row r="44" spans="2:13" ht="27.75" customHeight="1" x14ac:dyDescent="0.2">
      <c r="B44" s="1186"/>
      <c r="C44" s="1187"/>
      <c r="D44" s="106"/>
      <c r="E44" s="1192" t="s">
        <v>34</v>
      </c>
      <c r="F44" s="1192"/>
      <c r="G44" s="1192"/>
      <c r="H44" s="1193"/>
      <c r="I44" s="354">
        <v>176</v>
      </c>
      <c r="J44" s="355">
        <v>177</v>
      </c>
      <c r="K44" s="355">
        <v>207</v>
      </c>
      <c r="L44" s="355">
        <v>207</v>
      </c>
      <c r="M44" s="356">
        <v>257</v>
      </c>
    </row>
    <row r="45" spans="2:13" ht="27.75" customHeight="1" x14ac:dyDescent="0.2">
      <c r="B45" s="1186"/>
      <c r="C45" s="1187"/>
      <c r="D45" s="106"/>
      <c r="E45" s="1192" t="s">
        <v>35</v>
      </c>
      <c r="F45" s="1192"/>
      <c r="G45" s="1192"/>
      <c r="H45" s="1193"/>
      <c r="I45" s="354">
        <v>797</v>
      </c>
      <c r="J45" s="355">
        <v>786</v>
      </c>
      <c r="K45" s="355">
        <v>753</v>
      </c>
      <c r="L45" s="355">
        <v>760</v>
      </c>
      <c r="M45" s="356">
        <v>756</v>
      </c>
    </row>
    <row r="46" spans="2:13" ht="27.75" customHeight="1" x14ac:dyDescent="0.2">
      <c r="B46" s="1186"/>
      <c r="C46" s="1187"/>
      <c r="D46" s="107"/>
      <c r="E46" s="1192" t="s">
        <v>36</v>
      </c>
      <c r="F46" s="1192"/>
      <c r="G46" s="1192"/>
      <c r="H46" s="1193"/>
      <c r="I46" s="354" t="s">
        <v>488</v>
      </c>
      <c r="J46" s="355">
        <v>1</v>
      </c>
      <c r="K46" s="355" t="s">
        <v>488</v>
      </c>
      <c r="L46" s="355" t="s">
        <v>488</v>
      </c>
      <c r="M46" s="356" t="s">
        <v>488</v>
      </c>
    </row>
    <row r="47" spans="2:13" ht="27.75" customHeight="1" x14ac:dyDescent="0.2">
      <c r="B47" s="1186"/>
      <c r="C47" s="1187"/>
      <c r="D47" s="108"/>
      <c r="E47" s="1194" t="s">
        <v>37</v>
      </c>
      <c r="F47" s="1195"/>
      <c r="G47" s="1195"/>
      <c r="H47" s="1196"/>
      <c r="I47" s="354" t="s">
        <v>488</v>
      </c>
      <c r="J47" s="355" t="s">
        <v>488</v>
      </c>
      <c r="K47" s="355" t="s">
        <v>488</v>
      </c>
      <c r="L47" s="355" t="s">
        <v>488</v>
      </c>
      <c r="M47" s="356" t="s">
        <v>488</v>
      </c>
    </row>
    <row r="48" spans="2:13" ht="27.75" customHeight="1" x14ac:dyDescent="0.2">
      <c r="B48" s="1186"/>
      <c r="C48" s="1187"/>
      <c r="D48" s="106"/>
      <c r="E48" s="1192" t="s">
        <v>38</v>
      </c>
      <c r="F48" s="1192"/>
      <c r="G48" s="1192"/>
      <c r="H48" s="1193"/>
      <c r="I48" s="354" t="s">
        <v>488</v>
      </c>
      <c r="J48" s="355" t="s">
        <v>488</v>
      </c>
      <c r="K48" s="355" t="s">
        <v>488</v>
      </c>
      <c r="L48" s="355" t="s">
        <v>488</v>
      </c>
      <c r="M48" s="356" t="s">
        <v>488</v>
      </c>
    </row>
    <row r="49" spans="2:13" ht="27.75" customHeight="1" x14ac:dyDescent="0.2">
      <c r="B49" s="1188"/>
      <c r="C49" s="1189"/>
      <c r="D49" s="106"/>
      <c r="E49" s="1192" t="s">
        <v>39</v>
      </c>
      <c r="F49" s="1192"/>
      <c r="G49" s="1192"/>
      <c r="H49" s="1193"/>
      <c r="I49" s="354" t="s">
        <v>488</v>
      </c>
      <c r="J49" s="355" t="s">
        <v>488</v>
      </c>
      <c r="K49" s="355" t="s">
        <v>488</v>
      </c>
      <c r="L49" s="355" t="s">
        <v>488</v>
      </c>
      <c r="M49" s="356" t="s">
        <v>488</v>
      </c>
    </row>
    <row r="50" spans="2:13" ht="27.75" customHeight="1" x14ac:dyDescent="0.2">
      <c r="B50" s="1197" t="s">
        <v>40</v>
      </c>
      <c r="C50" s="1198"/>
      <c r="D50" s="109"/>
      <c r="E50" s="1192" t="s">
        <v>41</v>
      </c>
      <c r="F50" s="1192"/>
      <c r="G50" s="1192"/>
      <c r="H50" s="1193"/>
      <c r="I50" s="354">
        <v>5289</v>
      </c>
      <c r="J50" s="355">
        <v>5412</v>
      </c>
      <c r="K50" s="355">
        <v>5635</v>
      </c>
      <c r="L50" s="355">
        <v>5972</v>
      </c>
      <c r="M50" s="356">
        <v>4777</v>
      </c>
    </row>
    <row r="51" spans="2:13" ht="27.75" customHeight="1" x14ac:dyDescent="0.2">
      <c r="B51" s="1186"/>
      <c r="C51" s="1187"/>
      <c r="D51" s="106"/>
      <c r="E51" s="1192" t="s">
        <v>42</v>
      </c>
      <c r="F51" s="1192"/>
      <c r="G51" s="1192"/>
      <c r="H51" s="1193"/>
      <c r="I51" s="354">
        <v>13</v>
      </c>
      <c r="J51" s="355">
        <v>5</v>
      </c>
      <c r="K51" s="355" t="s">
        <v>488</v>
      </c>
      <c r="L51" s="355" t="s">
        <v>488</v>
      </c>
      <c r="M51" s="356" t="s">
        <v>488</v>
      </c>
    </row>
    <row r="52" spans="2:13" ht="27.75" customHeight="1" x14ac:dyDescent="0.2">
      <c r="B52" s="1188"/>
      <c r="C52" s="1189"/>
      <c r="D52" s="106"/>
      <c r="E52" s="1192" t="s">
        <v>43</v>
      </c>
      <c r="F52" s="1192"/>
      <c r="G52" s="1192"/>
      <c r="H52" s="1193"/>
      <c r="I52" s="354">
        <v>4454</v>
      </c>
      <c r="J52" s="355">
        <v>4397</v>
      </c>
      <c r="K52" s="355">
        <v>4229</v>
      </c>
      <c r="L52" s="355">
        <v>4004</v>
      </c>
      <c r="M52" s="356">
        <v>3829</v>
      </c>
    </row>
    <row r="53" spans="2:13" ht="27.75" customHeight="1" thickBot="1" x14ac:dyDescent="0.25">
      <c r="B53" s="1199" t="s">
        <v>19</v>
      </c>
      <c r="C53" s="1200"/>
      <c r="D53" s="110"/>
      <c r="E53" s="1201" t="s">
        <v>44</v>
      </c>
      <c r="F53" s="1201"/>
      <c r="G53" s="1201"/>
      <c r="H53" s="1202"/>
      <c r="I53" s="357">
        <v>-3012</v>
      </c>
      <c r="J53" s="358">
        <v>-3250</v>
      </c>
      <c r="K53" s="358">
        <v>-3459</v>
      </c>
      <c r="L53" s="358">
        <v>-3929</v>
      </c>
      <c r="M53" s="359">
        <v>-2952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QKMY5hnCeVocZzujP34JtXqRuu/OPnYMtMi1orSs1iz0zFmGYvhBdX47yzOthzqS3C40VkZ94FrPlJ+shl9+4g==" saltValue="m1C80Ql9H4Vgm+5EvwsE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2189</v>
      </c>
      <c r="G55" s="122">
        <v>2090</v>
      </c>
      <c r="H55" s="123">
        <v>2179</v>
      </c>
    </row>
    <row r="56" spans="2:8" ht="52.5" customHeight="1" x14ac:dyDescent="0.2">
      <c r="B56" s="124"/>
      <c r="C56" s="1213" t="s">
        <v>47</v>
      </c>
      <c r="D56" s="1213"/>
      <c r="E56" s="1214"/>
      <c r="F56" s="125">
        <v>375</v>
      </c>
      <c r="G56" s="125">
        <v>445</v>
      </c>
      <c r="H56" s="126">
        <v>345</v>
      </c>
    </row>
    <row r="57" spans="2:8" ht="53.25" customHeight="1" x14ac:dyDescent="0.2">
      <c r="B57" s="124"/>
      <c r="C57" s="1215" t="s">
        <v>48</v>
      </c>
      <c r="D57" s="1215"/>
      <c r="E57" s="1216"/>
      <c r="F57" s="127">
        <v>2555</v>
      </c>
      <c r="G57" s="127">
        <v>2878</v>
      </c>
      <c r="H57" s="128">
        <v>1693</v>
      </c>
    </row>
    <row r="58" spans="2:8" ht="45.75" customHeight="1" x14ac:dyDescent="0.2">
      <c r="B58" s="129"/>
      <c r="C58" s="1203" t="s">
        <v>558</v>
      </c>
      <c r="D58" s="1204"/>
      <c r="E58" s="1205"/>
      <c r="F58" s="360">
        <v>1131</v>
      </c>
      <c r="G58" s="360">
        <v>1470</v>
      </c>
      <c r="H58" s="361">
        <v>332</v>
      </c>
    </row>
    <row r="59" spans="2:8" ht="45.75" customHeight="1" x14ac:dyDescent="0.2">
      <c r="B59" s="129"/>
      <c r="C59" s="1203" t="s">
        <v>559</v>
      </c>
      <c r="D59" s="1204"/>
      <c r="E59" s="1205"/>
      <c r="F59" s="360">
        <v>1084</v>
      </c>
      <c r="G59" s="360">
        <v>1062</v>
      </c>
      <c r="H59" s="361">
        <v>1010</v>
      </c>
    </row>
    <row r="60" spans="2:8" ht="45.75" customHeight="1" x14ac:dyDescent="0.2">
      <c r="B60" s="129"/>
      <c r="C60" s="1203" t="s">
        <v>560</v>
      </c>
      <c r="D60" s="1204"/>
      <c r="E60" s="1205"/>
      <c r="F60" s="360">
        <v>236</v>
      </c>
      <c r="G60" s="360">
        <v>236</v>
      </c>
      <c r="H60" s="361">
        <v>236</v>
      </c>
    </row>
    <row r="61" spans="2:8" ht="45.75" customHeight="1" x14ac:dyDescent="0.2">
      <c r="B61" s="129"/>
      <c r="C61" s="1203" t="s">
        <v>561</v>
      </c>
      <c r="D61" s="1204"/>
      <c r="E61" s="1205"/>
      <c r="F61" s="360">
        <v>80</v>
      </c>
      <c r="G61" s="360">
        <v>85</v>
      </c>
      <c r="H61" s="361">
        <v>90</v>
      </c>
    </row>
    <row r="62" spans="2:8" ht="45.75" customHeight="1" thickBot="1" x14ac:dyDescent="0.25">
      <c r="B62" s="130"/>
      <c r="C62" s="1206" t="s">
        <v>562</v>
      </c>
      <c r="D62" s="1207"/>
      <c r="E62" s="1208"/>
      <c r="F62" s="362">
        <v>9</v>
      </c>
      <c r="G62" s="362">
        <v>10</v>
      </c>
      <c r="H62" s="363">
        <v>10</v>
      </c>
    </row>
    <row r="63" spans="2:8" ht="52.5" customHeight="1" thickBot="1" x14ac:dyDescent="0.25">
      <c r="B63" s="131"/>
      <c r="C63" s="1209" t="s">
        <v>49</v>
      </c>
      <c r="D63" s="1209"/>
      <c r="E63" s="1210"/>
      <c r="F63" s="132">
        <v>5118</v>
      </c>
      <c r="G63" s="132">
        <v>5413</v>
      </c>
      <c r="H63" s="133">
        <v>4217</v>
      </c>
    </row>
    <row r="64" spans="2:8" ht="13" x14ac:dyDescent="0.2"/>
  </sheetData>
  <sheetProtection algorithmName="SHA-512" hashValue="qp6d9kxnnv1phObkQgnzPX4oYJxrWAOAvpBYYHxEWcpJkiRwfBSYtcwljtgJikex3VrpPT5MyF30VQ6yS7mP3g==" saltValue="NEGRSBqLZHmxU0LE25rT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526</v>
      </c>
      <c r="G2" s="147"/>
      <c r="H2" s="148"/>
    </row>
    <row r="3" spans="1:8" x14ac:dyDescent="0.2">
      <c r="A3" s="144" t="s">
        <v>519</v>
      </c>
      <c r="B3" s="149"/>
      <c r="C3" s="150"/>
      <c r="D3" s="151">
        <v>31615</v>
      </c>
      <c r="E3" s="152"/>
      <c r="F3" s="153">
        <v>103390</v>
      </c>
      <c r="G3" s="154"/>
      <c r="H3" s="155"/>
    </row>
    <row r="4" spans="1:8" x14ac:dyDescent="0.2">
      <c r="A4" s="156"/>
      <c r="B4" s="157"/>
      <c r="C4" s="158"/>
      <c r="D4" s="159">
        <v>24467</v>
      </c>
      <c r="E4" s="160"/>
      <c r="F4" s="161">
        <v>51269</v>
      </c>
      <c r="G4" s="162"/>
      <c r="H4" s="163"/>
    </row>
    <row r="5" spans="1:8" x14ac:dyDescent="0.2">
      <c r="A5" s="144" t="s">
        <v>521</v>
      </c>
      <c r="B5" s="149"/>
      <c r="C5" s="150"/>
      <c r="D5" s="151">
        <v>46675</v>
      </c>
      <c r="E5" s="152"/>
      <c r="F5" s="153">
        <v>117234</v>
      </c>
      <c r="G5" s="154"/>
      <c r="H5" s="155"/>
    </row>
    <row r="6" spans="1:8" x14ac:dyDescent="0.2">
      <c r="A6" s="156"/>
      <c r="B6" s="157"/>
      <c r="C6" s="158"/>
      <c r="D6" s="159">
        <v>29182</v>
      </c>
      <c r="E6" s="160"/>
      <c r="F6" s="161">
        <v>59796</v>
      </c>
      <c r="G6" s="162"/>
      <c r="H6" s="163"/>
    </row>
    <row r="7" spans="1:8" x14ac:dyDescent="0.2">
      <c r="A7" s="144" t="s">
        <v>522</v>
      </c>
      <c r="B7" s="149"/>
      <c r="C7" s="150"/>
      <c r="D7" s="151">
        <v>64291</v>
      </c>
      <c r="E7" s="152"/>
      <c r="F7" s="153">
        <v>97758</v>
      </c>
      <c r="G7" s="154"/>
      <c r="H7" s="155"/>
    </row>
    <row r="8" spans="1:8" x14ac:dyDescent="0.2">
      <c r="A8" s="156"/>
      <c r="B8" s="157"/>
      <c r="C8" s="158"/>
      <c r="D8" s="159">
        <v>31102</v>
      </c>
      <c r="E8" s="160"/>
      <c r="F8" s="161">
        <v>45946</v>
      </c>
      <c r="G8" s="162"/>
      <c r="H8" s="163"/>
    </row>
    <row r="9" spans="1:8" x14ac:dyDescent="0.2">
      <c r="A9" s="144" t="s">
        <v>523</v>
      </c>
      <c r="B9" s="149"/>
      <c r="C9" s="150"/>
      <c r="D9" s="151">
        <v>46677</v>
      </c>
      <c r="E9" s="152"/>
      <c r="F9" s="153">
        <v>91338</v>
      </c>
      <c r="G9" s="154"/>
      <c r="H9" s="155"/>
    </row>
    <row r="10" spans="1:8" x14ac:dyDescent="0.2">
      <c r="A10" s="156"/>
      <c r="B10" s="157"/>
      <c r="C10" s="158"/>
      <c r="D10" s="159">
        <v>30690</v>
      </c>
      <c r="E10" s="160"/>
      <c r="F10" s="161">
        <v>43989</v>
      </c>
      <c r="G10" s="162"/>
      <c r="H10" s="163"/>
    </row>
    <row r="11" spans="1:8" x14ac:dyDescent="0.2">
      <c r="A11" s="144" t="s">
        <v>524</v>
      </c>
      <c r="B11" s="149"/>
      <c r="C11" s="150"/>
      <c r="D11" s="151">
        <v>173352</v>
      </c>
      <c r="E11" s="152"/>
      <c r="F11" s="153">
        <v>103975</v>
      </c>
      <c r="G11" s="154"/>
      <c r="H11" s="155"/>
    </row>
    <row r="12" spans="1:8" x14ac:dyDescent="0.2">
      <c r="A12" s="156"/>
      <c r="B12" s="157"/>
      <c r="C12" s="164"/>
      <c r="D12" s="159">
        <v>23752</v>
      </c>
      <c r="E12" s="160"/>
      <c r="F12" s="161">
        <v>52698</v>
      </c>
      <c r="G12" s="162"/>
      <c r="H12" s="163"/>
    </row>
    <row r="13" spans="1:8" x14ac:dyDescent="0.2">
      <c r="A13" s="144"/>
      <c r="B13" s="149"/>
      <c r="C13" s="165"/>
      <c r="D13" s="166">
        <v>72522</v>
      </c>
      <c r="E13" s="167"/>
      <c r="F13" s="168">
        <v>102739</v>
      </c>
      <c r="G13" s="169"/>
      <c r="H13" s="155"/>
    </row>
    <row r="14" spans="1:8" x14ac:dyDescent="0.2">
      <c r="A14" s="156"/>
      <c r="B14" s="157"/>
      <c r="C14" s="158"/>
      <c r="D14" s="159">
        <v>27839</v>
      </c>
      <c r="E14" s="160"/>
      <c r="F14" s="161">
        <v>50740</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7.69</v>
      </c>
      <c r="C19" s="170">
        <f>ROUND(VALUE(SUBSTITUTE(実質収支比率等に係る経年分析!G$48,"▲","-")),2)</f>
        <v>5.81</v>
      </c>
      <c r="D19" s="170">
        <f>ROUND(VALUE(SUBSTITUTE(実質収支比率等に係る経年分析!H$48,"▲","-")),2)</f>
        <v>9.52</v>
      </c>
      <c r="E19" s="170">
        <f>ROUND(VALUE(SUBSTITUTE(実質収支比率等に係る経年分析!I$48,"▲","-")),2)</f>
        <v>4.7699999999999996</v>
      </c>
      <c r="F19" s="170">
        <f>ROUND(VALUE(SUBSTITUTE(実質収支比率等に係る経年分析!J$48,"▲","-")),2)</f>
        <v>6</v>
      </c>
    </row>
    <row r="20" spans="1:11" x14ac:dyDescent="0.2">
      <c r="A20" s="170" t="s">
        <v>53</v>
      </c>
      <c r="B20" s="170">
        <f>ROUND(VALUE(SUBSTITUTE(実質収支比率等に係る経年分析!F$47,"▲","-")),2)</f>
        <v>66.040000000000006</v>
      </c>
      <c r="C20" s="170">
        <f>ROUND(VALUE(SUBSTITUTE(実質収支比率等に係る経年分析!G$47,"▲","-")),2)</f>
        <v>61.71</v>
      </c>
      <c r="D20" s="170">
        <f>ROUND(VALUE(SUBSTITUTE(実質収支比率等に係る経年分析!H$47,"▲","-")),2)</f>
        <v>58.06</v>
      </c>
      <c r="E20" s="170">
        <f>ROUND(VALUE(SUBSTITUTE(実質収支比率等に係る経年分析!I$47,"▲","-")),2)</f>
        <v>56.16</v>
      </c>
      <c r="F20" s="170">
        <f>ROUND(VALUE(SUBSTITUTE(実質収支比率等に係る経年分析!J$47,"▲","-")),2)</f>
        <v>58.16</v>
      </c>
    </row>
    <row r="21" spans="1:11" x14ac:dyDescent="0.2">
      <c r="A21" s="170" t="s">
        <v>54</v>
      </c>
      <c r="B21" s="170">
        <f>IF(ISNUMBER(VALUE(SUBSTITUTE(実質収支比率等に係る経年分析!F$49,"▲","-"))),ROUND(VALUE(SUBSTITUTE(実質収支比率等に係る経年分析!F$49,"▲","-")),2),NA())</f>
        <v>2.4900000000000002</v>
      </c>
      <c r="C21" s="170">
        <f>IF(ISNUMBER(VALUE(SUBSTITUTE(実質収支比率等に係る経年分析!G$49,"▲","-"))),ROUND(VALUE(SUBSTITUTE(実質収支比率等に係る経年分析!G$49,"▲","-")),2),NA())</f>
        <v>-1.31</v>
      </c>
      <c r="D21" s="170">
        <f>IF(ISNUMBER(VALUE(SUBSTITUTE(実質収支比率等に係る経年分析!H$49,"▲","-"))),ROUND(VALUE(SUBSTITUTE(実質収支比率等に係る経年分析!H$49,"▲","-")),2),NA())</f>
        <v>4.0999999999999996</v>
      </c>
      <c r="E21" s="170">
        <f>IF(ISNUMBER(VALUE(SUBSTITUTE(実質収支比率等に係る経年分析!I$49,"▲","-"))),ROUND(VALUE(SUBSTITUTE(実質収支比率等に係る経年分析!I$49,"▲","-")),2),NA())</f>
        <v>-7.55</v>
      </c>
      <c r="F21" s="170">
        <f>IF(ISNUMBER(VALUE(SUBSTITUTE(実質収支比率等に係る経年分析!J$49,"▲","-"))),ROUND(VALUE(SUBSTITUTE(実質収支比率等に係る経年分析!J$49,"▲","-")),2),NA())</f>
        <v>3.66</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0.01</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0.17</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0.51</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f>IF(ROUND(VALUE(SUBSTITUTE(連結実質赤字比率に係る赤字・黒字の構成分析!F$42,"▲", "-")), 2) &lt; 0, ABS(ROUND(VALUE(SUBSTITUTE(連結実質赤字比率に係る赤字・黒字の構成分析!F$42,"▲", "-")), 2)), NA())</f>
        <v>0.03</v>
      </c>
      <c r="C28" s="171" t="e">
        <f>IF(ROUND(VALUE(SUBSTITUTE(連結実質赤字比率に係る赤字・黒字の構成分析!F$42,"▲", "-")), 2) &gt;= 0, ABS(ROUND(VALUE(SUBSTITUTE(連結実質赤字比率に係る赤字・黒字の構成分析!F$42,"▲", "-")), 2)), NA())</f>
        <v>#N/A</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2">
      <c r="A30" s="171" t="str">
        <f>IF(連結実質赤字比率に係る赤字・黒字の構成分析!C$40="",NA(),連結実質赤字比率に係る赤字・黒字の構成分析!C$40)</f>
        <v>学校給食事業特別会計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0.98</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0.95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1.5</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7.0000000000000007E-2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2">
      <c r="A32" s="171" t="str">
        <f>IF(連結実質赤字比率に係る赤字・黒字の構成分析!C$38="",NA(),連結実質赤字比率に係る赤字・黒字の構成分析!C$38)</f>
        <v>太陽光発電事業特別会計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7.0000000000000007E-2</v>
      </c>
    </row>
    <row r="33" spans="1:16" x14ac:dyDescent="0.2">
      <c r="A33" s="171" t="str">
        <f>IF(連結実質赤字比率に係る赤字・黒字の構成分析!C$37="",NA(),連結実質赤字比率に係る赤字・黒字の構成分析!C$37)</f>
        <v>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0.54</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0.78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0.72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0.38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0.31</v>
      </c>
    </row>
    <row r="34" spans="1:16" x14ac:dyDescent="0.2">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7.66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5.63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9.52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4.76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5.99</v>
      </c>
    </row>
    <row r="35" spans="1:16" x14ac:dyDescent="0.2">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#VALUE!</v>
      </c>
      <c r="G35" s="171" t="e">
        <f>IF(ROUND(VALUE(SUBSTITUTE(連結実質赤字比率に係る赤字・黒字の構成分析!H$35,"▲", "-")), 2) &gt;= 0, ABS(ROUND(VALUE(SUBSTITUTE(連結実質赤字比率に係る赤字・黒字の構成分析!H$35,"▲", "-")), 2)), NA())</f>
        <v>#VALUE!</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3.85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7.7</v>
      </c>
    </row>
    <row r="36" spans="1:16" x14ac:dyDescent="0.2">
      <c r="A36" s="171" t="str">
        <f>IF(連結実質赤字比率に係る赤字・黒字の構成分析!C$34="",NA(),連結実質赤字比率に係る赤字・黒字の構成分析!C$34)</f>
        <v>上水道事業会計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14.94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15.95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16.78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18.739999999999998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19.38</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394</v>
      </c>
      <c r="E42" s="172"/>
      <c r="F42" s="172"/>
      <c r="G42" s="172">
        <f>'実質公債費比率（分子）の構造'!L$52</f>
        <v>393</v>
      </c>
      <c r="H42" s="172"/>
      <c r="I42" s="172"/>
      <c r="J42" s="172">
        <f>'実質公債費比率（分子）の構造'!M$52</f>
        <v>392</v>
      </c>
      <c r="K42" s="172"/>
      <c r="L42" s="172"/>
      <c r="M42" s="172">
        <f>'実質公債費比率（分子）の構造'!N$52</f>
        <v>383</v>
      </c>
      <c r="N42" s="172"/>
      <c r="O42" s="172"/>
      <c r="P42" s="172">
        <f>'実質公債費比率（分子）の構造'!O$52</f>
        <v>373</v>
      </c>
    </row>
    <row r="43" spans="1:16" x14ac:dyDescent="0.2">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62</v>
      </c>
      <c r="B44" s="172">
        <f>'実質公債費比率（分子）の構造'!K$50</f>
        <v>8</v>
      </c>
      <c r="C44" s="172"/>
      <c r="D44" s="172"/>
      <c r="E44" s="172">
        <f>'実質公債費比率（分子）の構造'!L$50</f>
        <v>8</v>
      </c>
      <c r="F44" s="172"/>
      <c r="G44" s="172"/>
      <c r="H44" s="172">
        <f>'実質公債費比率（分子）の構造'!M$50</f>
        <v>8</v>
      </c>
      <c r="I44" s="172"/>
      <c r="J44" s="172"/>
      <c r="K44" s="172">
        <f>'実質公債費比率（分子）の構造'!N$50</f>
        <v>8</v>
      </c>
      <c r="L44" s="172"/>
      <c r="M44" s="172"/>
      <c r="N44" s="172">
        <f>'実質公債費比率（分子）の構造'!O$50</f>
        <v>9</v>
      </c>
      <c r="O44" s="172"/>
      <c r="P44" s="172"/>
    </row>
    <row r="45" spans="1:16" x14ac:dyDescent="0.2">
      <c r="A45" s="172" t="s">
        <v>63</v>
      </c>
      <c r="B45" s="172">
        <f>'実質公債費比率（分子）の構造'!K$49</f>
        <v>32</v>
      </c>
      <c r="C45" s="172"/>
      <c r="D45" s="172"/>
      <c r="E45" s="172">
        <f>'実質公債費比率（分子）の構造'!L$49</f>
        <v>33</v>
      </c>
      <c r="F45" s="172"/>
      <c r="G45" s="172"/>
      <c r="H45" s="172">
        <f>'実質公債費比率（分子）の構造'!M$49</f>
        <v>30</v>
      </c>
      <c r="I45" s="172"/>
      <c r="J45" s="172"/>
      <c r="K45" s="172">
        <f>'実質公債費比率（分子）の構造'!N$49</f>
        <v>30</v>
      </c>
      <c r="L45" s="172"/>
      <c r="M45" s="172"/>
      <c r="N45" s="172">
        <f>'実質公債費比率（分子）の構造'!O$49</f>
        <v>34</v>
      </c>
      <c r="O45" s="172"/>
      <c r="P45" s="172"/>
    </row>
    <row r="46" spans="1:16" x14ac:dyDescent="0.2">
      <c r="A46" s="172" t="s">
        <v>64</v>
      </c>
      <c r="B46" s="172">
        <f>'実質公債費比率（分子）の構造'!K$48</f>
        <v>257</v>
      </c>
      <c r="C46" s="172"/>
      <c r="D46" s="172"/>
      <c r="E46" s="172">
        <f>'実質公債費比率（分子）の構造'!L$48</f>
        <v>269</v>
      </c>
      <c r="F46" s="172"/>
      <c r="G46" s="172"/>
      <c r="H46" s="172">
        <f>'実質公債費比率（分子）の構造'!M$48</f>
        <v>268</v>
      </c>
      <c r="I46" s="172"/>
      <c r="J46" s="172"/>
      <c r="K46" s="172">
        <f>'実質公債費比率（分子）の構造'!N$48</f>
        <v>277</v>
      </c>
      <c r="L46" s="172"/>
      <c r="M46" s="172"/>
      <c r="N46" s="172">
        <f>'実質公債費比率（分子）の構造'!O$48</f>
        <v>219</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360</v>
      </c>
      <c r="C49" s="172"/>
      <c r="D49" s="172"/>
      <c r="E49" s="172">
        <f>'実質公債費比率（分子）の構造'!L$45</f>
        <v>340</v>
      </c>
      <c r="F49" s="172"/>
      <c r="G49" s="172"/>
      <c r="H49" s="172">
        <f>'実質公債費比率（分子）の構造'!M$45</f>
        <v>341</v>
      </c>
      <c r="I49" s="172"/>
      <c r="J49" s="172"/>
      <c r="K49" s="172">
        <f>'実質公債費比率（分子）の構造'!N$45</f>
        <v>318</v>
      </c>
      <c r="L49" s="172"/>
      <c r="M49" s="172"/>
      <c r="N49" s="172">
        <f>'実質公債費比率（分子）の構造'!O$45</f>
        <v>290</v>
      </c>
      <c r="O49" s="172"/>
      <c r="P49" s="172"/>
    </row>
    <row r="50" spans="1:16" x14ac:dyDescent="0.2">
      <c r="A50" s="172" t="s">
        <v>67</v>
      </c>
      <c r="B50" s="172" t="e">
        <f>NA()</f>
        <v>#N/A</v>
      </c>
      <c r="C50" s="172">
        <f>IF(ISNUMBER('実質公債費比率（分子）の構造'!K$53),'実質公債費比率（分子）の構造'!K$53,NA())</f>
        <v>263</v>
      </c>
      <c r="D50" s="172" t="e">
        <f>NA()</f>
        <v>#N/A</v>
      </c>
      <c r="E50" s="172" t="e">
        <f>NA()</f>
        <v>#N/A</v>
      </c>
      <c r="F50" s="172">
        <f>IF(ISNUMBER('実質公債費比率（分子）の構造'!L$53),'実質公債費比率（分子）の構造'!L$53,NA())</f>
        <v>257</v>
      </c>
      <c r="G50" s="172" t="e">
        <f>NA()</f>
        <v>#N/A</v>
      </c>
      <c r="H50" s="172" t="e">
        <f>NA()</f>
        <v>#N/A</v>
      </c>
      <c r="I50" s="172">
        <f>IF(ISNUMBER('実質公債費比率（分子）の構造'!M$53),'実質公債費比率（分子）の構造'!M$53,NA())</f>
        <v>255</v>
      </c>
      <c r="J50" s="172" t="e">
        <f>NA()</f>
        <v>#N/A</v>
      </c>
      <c r="K50" s="172" t="e">
        <f>NA()</f>
        <v>#N/A</v>
      </c>
      <c r="L50" s="172">
        <f>IF(ISNUMBER('実質公債費比率（分子）の構造'!N$53),'実質公債費比率（分子）の構造'!N$53,NA())</f>
        <v>250</v>
      </c>
      <c r="M50" s="172" t="e">
        <f>NA()</f>
        <v>#N/A</v>
      </c>
      <c r="N50" s="172" t="e">
        <f>NA()</f>
        <v>#N/A</v>
      </c>
      <c r="O50" s="172">
        <f>IF(ISNUMBER('実質公債費比率（分子）の構造'!O$53),'実質公債費比率（分子）の構造'!O$53,NA())</f>
        <v>179</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4454</v>
      </c>
      <c r="E56" s="171"/>
      <c r="F56" s="171"/>
      <c r="G56" s="171">
        <f>'将来負担比率（分子）の構造'!J$52</f>
        <v>4397</v>
      </c>
      <c r="H56" s="171"/>
      <c r="I56" s="171"/>
      <c r="J56" s="171">
        <f>'将来負担比率（分子）の構造'!K$52</f>
        <v>4229</v>
      </c>
      <c r="K56" s="171"/>
      <c r="L56" s="171"/>
      <c r="M56" s="171">
        <f>'将来負担比率（分子）の構造'!L$52</f>
        <v>4004</v>
      </c>
      <c r="N56" s="171"/>
      <c r="O56" s="171"/>
      <c r="P56" s="171">
        <f>'将来負担比率（分子）の構造'!M$52</f>
        <v>3829</v>
      </c>
    </row>
    <row r="57" spans="1:16" x14ac:dyDescent="0.2">
      <c r="A57" s="171" t="s">
        <v>42</v>
      </c>
      <c r="B57" s="171"/>
      <c r="C57" s="171"/>
      <c r="D57" s="171">
        <f>'将来負担比率（分子）の構造'!I$51</f>
        <v>13</v>
      </c>
      <c r="E57" s="171"/>
      <c r="F57" s="171"/>
      <c r="G57" s="171">
        <f>'将来負担比率（分子）の構造'!J$51</f>
        <v>5</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2">
      <c r="A58" s="171" t="s">
        <v>41</v>
      </c>
      <c r="B58" s="171"/>
      <c r="C58" s="171"/>
      <c r="D58" s="171">
        <f>'将来負担比率（分子）の構造'!I$50</f>
        <v>5289</v>
      </c>
      <c r="E58" s="171"/>
      <c r="F58" s="171"/>
      <c r="G58" s="171">
        <f>'将来負担比率（分子）の構造'!J$50</f>
        <v>5412</v>
      </c>
      <c r="H58" s="171"/>
      <c r="I58" s="171"/>
      <c r="J58" s="171">
        <f>'将来負担比率（分子）の構造'!K$50</f>
        <v>5635</v>
      </c>
      <c r="K58" s="171"/>
      <c r="L58" s="171"/>
      <c r="M58" s="171">
        <f>'将来負担比率（分子）の構造'!L$50</f>
        <v>5972</v>
      </c>
      <c r="N58" s="171"/>
      <c r="O58" s="171"/>
      <c r="P58" s="171">
        <f>'将来負担比率（分子）の構造'!M$50</f>
        <v>4777</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t="str">
        <f>'将来負担比率（分子）の構造'!I$46</f>
        <v>-</v>
      </c>
      <c r="C61" s="171"/>
      <c r="D61" s="171"/>
      <c r="E61" s="171">
        <f>'将来負担比率（分子）の構造'!J$46</f>
        <v>1</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35</v>
      </c>
      <c r="B62" s="171">
        <f>'将来負担比率（分子）の構造'!I$45</f>
        <v>797</v>
      </c>
      <c r="C62" s="171"/>
      <c r="D62" s="171"/>
      <c r="E62" s="171">
        <f>'将来負担比率（分子）の構造'!J$45</f>
        <v>786</v>
      </c>
      <c r="F62" s="171"/>
      <c r="G62" s="171"/>
      <c r="H62" s="171">
        <f>'将来負担比率（分子）の構造'!K$45</f>
        <v>753</v>
      </c>
      <c r="I62" s="171"/>
      <c r="J62" s="171"/>
      <c r="K62" s="171">
        <f>'将来負担比率（分子）の構造'!L$45</f>
        <v>760</v>
      </c>
      <c r="L62" s="171"/>
      <c r="M62" s="171"/>
      <c r="N62" s="171">
        <f>'将来負担比率（分子）の構造'!M$45</f>
        <v>756</v>
      </c>
      <c r="O62" s="171"/>
      <c r="P62" s="171"/>
    </row>
    <row r="63" spans="1:16" x14ac:dyDescent="0.2">
      <c r="A63" s="171" t="s">
        <v>34</v>
      </c>
      <c r="B63" s="171">
        <f>'将来負担比率（分子）の構造'!I$44</f>
        <v>176</v>
      </c>
      <c r="C63" s="171"/>
      <c r="D63" s="171"/>
      <c r="E63" s="171">
        <f>'将来負担比率（分子）の構造'!J$44</f>
        <v>177</v>
      </c>
      <c r="F63" s="171"/>
      <c r="G63" s="171"/>
      <c r="H63" s="171">
        <f>'将来負担比率（分子）の構造'!K$44</f>
        <v>207</v>
      </c>
      <c r="I63" s="171"/>
      <c r="J63" s="171"/>
      <c r="K63" s="171">
        <f>'将来負担比率（分子）の構造'!L$44</f>
        <v>207</v>
      </c>
      <c r="L63" s="171"/>
      <c r="M63" s="171"/>
      <c r="N63" s="171">
        <f>'将来負担比率（分子）の構造'!M$44</f>
        <v>257</v>
      </c>
      <c r="O63" s="171"/>
      <c r="P63" s="171"/>
    </row>
    <row r="64" spans="1:16" x14ac:dyDescent="0.2">
      <c r="A64" s="171" t="s">
        <v>33</v>
      </c>
      <c r="B64" s="171">
        <f>'将来負担比率（分子）の構造'!I$43</f>
        <v>3437</v>
      </c>
      <c r="C64" s="171"/>
      <c r="D64" s="171"/>
      <c r="E64" s="171">
        <f>'将来負担比率（分子）の構造'!J$43</f>
        <v>3349</v>
      </c>
      <c r="F64" s="171"/>
      <c r="G64" s="171"/>
      <c r="H64" s="171">
        <f>'将来負担比率（分子）の構造'!K$43</f>
        <v>3254</v>
      </c>
      <c r="I64" s="171"/>
      <c r="J64" s="171"/>
      <c r="K64" s="171">
        <f>'将来負担比率（分子）の構造'!L$43</f>
        <v>3101</v>
      </c>
      <c r="L64" s="171"/>
      <c r="M64" s="171"/>
      <c r="N64" s="171">
        <f>'将来負担比率（分子）の構造'!M$43</f>
        <v>2787</v>
      </c>
      <c r="O64" s="171"/>
      <c r="P64" s="171"/>
    </row>
    <row r="65" spans="1:16" x14ac:dyDescent="0.2">
      <c r="A65" s="171" t="s">
        <v>32</v>
      </c>
      <c r="B65" s="171">
        <f>'将来負担比率（分子）の構造'!I$42</f>
        <v>60</v>
      </c>
      <c r="C65" s="171"/>
      <c r="D65" s="171"/>
      <c r="E65" s="171">
        <f>'将来負担比率（分子）の構造'!J$42</f>
        <v>52</v>
      </c>
      <c r="F65" s="171"/>
      <c r="G65" s="171"/>
      <c r="H65" s="171">
        <f>'将来負担比率（分子）の構造'!K$42</f>
        <v>44</v>
      </c>
      <c r="I65" s="171"/>
      <c r="J65" s="171"/>
      <c r="K65" s="171">
        <f>'将来負担比率（分子）の構造'!L$42</f>
        <v>35</v>
      </c>
      <c r="L65" s="171"/>
      <c r="M65" s="171"/>
      <c r="N65" s="171">
        <f>'将来負担比率（分子）の構造'!M$42</f>
        <v>27</v>
      </c>
      <c r="O65" s="171"/>
      <c r="P65" s="171"/>
    </row>
    <row r="66" spans="1:16" x14ac:dyDescent="0.2">
      <c r="A66" s="171" t="s">
        <v>31</v>
      </c>
      <c r="B66" s="171">
        <f>'将来負担比率（分子）の構造'!I$41</f>
        <v>2274</v>
      </c>
      <c r="C66" s="171"/>
      <c r="D66" s="171"/>
      <c r="E66" s="171">
        <f>'将来負担比率（分子）の構造'!J$41</f>
        <v>2200</v>
      </c>
      <c r="F66" s="171"/>
      <c r="G66" s="171"/>
      <c r="H66" s="171">
        <f>'将来負担比率（分子）の構造'!K$41</f>
        <v>2148</v>
      </c>
      <c r="I66" s="171"/>
      <c r="J66" s="171"/>
      <c r="K66" s="171">
        <f>'将来負担比率（分子）の構造'!L$41</f>
        <v>1943</v>
      </c>
      <c r="L66" s="171"/>
      <c r="M66" s="171"/>
      <c r="N66" s="171">
        <f>'将来負担比率（分子）の構造'!M$41</f>
        <v>1828</v>
      </c>
      <c r="O66" s="171"/>
      <c r="P66" s="171"/>
    </row>
    <row r="67" spans="1:16" x14ac:dyDescent="0.2">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2189</v>
      </c>
      <c r="C72" s="175">
        <f>基金残高に係る経年分析!G55</f>
        <v>2090</v>
      </c>
      <c r="D72" s="175">
        <f>基金残高に係る経年分析!H55</f>
        <v>2179</v>
      </c>
    </row>
    <row r="73" spans="1:16" x14ac:dyDescent="0.2">
      <c r="A73" s="174" t="s">
        <v>74</v>
      </c>
      <c r="B73" s="175">
        <f>基金残高に係る経年分析!F56</f>
        <v>375</v>
      </c>
      <c r="C73" s="175">
        <f>基金残高に係る経年分析!G56</f>
        <v>445</v>
      </c>
      <c r="D73" s="175">
        <f>基金残高に係る経年分析!H56</f>
        <v>345</v>
      </c>
    </row>
    <row r="74" spans="1:16" x14ac:dyDescent="0.2">
      <c r="A74" s="174" t="s">
        <v>75</v>
      </c>
      <c r="B74" s="175">
        <f>基金残高に係る経年分析!F57</f>
        <v>2555</v>
      </c>
      <c r="C74" s="175">
        <f>基金残高に係る経年分析!G57</f>
        <v>2878</v>
      </c>
      <c r="D74" s="175">
        <f>基金残高に係る経年分析!H57</f>
        <v>1693</v>
      </c>
    </row>
  </sheetData>
  <sheetProtection algorithmName="SHA-512" hashValue="xItuh3Fsg54fh7H/VE51jeF5XJKlpe2LrOLYN4h3OBpz9Nvpa3w/glL4mVutU6xhdhe4JhMR71x8RtsgamNmOg==" saltValue="U+6X3jnegMRigXU5d54b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2B0277-4AA2-4D22-BFF4-CDE7977B38D9}"/>
</file>

<file path=customXml/itemProps2.xml><?xml version="1.0" encoding="utf-8"?>
<ds:datastoreItem xmlns:ds="http://schemas.openxmlformats.org/officeDocument/2006/customXml" ds:itemID="{28CCCAFF-2521-4F75-8343-DFA13D0B3808}"/>
</file>

<file path=customXml/itemProps3.xml><?xml version="1.0" encoding="utf-8"?>
<ds:datastoreItem xmlns:ds="http://schemas.openxmlformats.org/officeDocument/2006/customXml" ds:itemID="{7F5CE8F7-CC2E-4A0D-8688-6BB717128C6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2025-03-19T04:48:42Z</cp:lastPrinted>
  <dcterms:created xsi:type="dcterms:W3CDTF">2025-02-19T01:20:14Z</dcterms:created>
  <dcterms:modified xsi:type="dcterms:W3CDTF">2025-03-19T05:43:05Z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