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9DF776F2-D7AF-4A11-A6F8-38E782D4238F}" xr6:coauthVersionLast="47" xr6:coauthVersionMax="47" xr10:uidLastSave="{00000000-0000-0000-0000-000000000000}"/>
  <bookViews>
    <workbookView xWindow="1860" yWindow="1860" windowWidth="15015" windowHeight="11175" xr2:uid="{00000000-000D-0000-FFFF-FFFF00000000}"/>
  </bookViews>
  <sheets>
    <sheet name="内訳書" sheetId="4" r:id="rId1"/>
  </sheets>
  <definedNames>
    <definedName name="_xlnm.Print_Area" localSheetId="0">内訳書!$A$1:$X$50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3" i="4" l="1"/>
  <c r="S23" i="4"/>
  <c r="A39" i="4"/>
  <c r="U24" i="4" l="1"/>
  <c r="V24" i="4" s="1"/>
  <c r="U25" i="4"/>
  <c r="V25" i="4" s="1"/>
  <c r="U26" i="4"/>
  <c r="V26" i="4" s="1"/>
  <c r="U27" i="4"/>
  <c r="V27" i="4" s="1"/>
  <c r="U28" i="4"/>
  <c r="V28" i="4" s="1"/>
  <c r="U29" i="4"/>
  <c r="V29" i="4" s="1"/>
  <c r="U30" i="4"/>
  <c r="V30" i="4" s="1"/>
  <c r="U31" i="4"/>
  <c r="V31" i="4" s="1"/>
  <c r="U32" i="4"/>
  <c r="V32" i="4" s="1"/>
  <c r="U33" i="4"/>
  <c r="V33" i="4" s="1"/>
  <c r="U34" i="4"/>
  <c r="V34" i="4" s="1"/>
  <c r="U23" i="4"/>
  <c r="V23" i="4" s="1"/>
  <c r="L27" i="4"/>
  <c r="M27" i="4" s="1"/>
  <c r="L28" i="4"/>
  <c r="M28" i="4" s="1"/>
  <c r="L26" i="4"/>
  <c r="M26" i="4" s="1"/>
  <c r="I39" i="4"/>
  <c r="I38" i="4"/>
  <c r="R34" i="4"/>
  <c r="S34" i="4" s="1"/>
  <c r="G34" i="4"/>
  <c r="H34" i="4" s="1"/>
  <c r="C34" i="4"/>
  <c r="E34" i="4" s="1"/>
  <c r="R33" i="4"/>
  <c r="S33" i="4" s="1"/>
  <c r="G33" i="4"/>
  <c r="H33" i="4" s="1"/>
  <c r="C33" i="4"/>
  <c r="E33" i="4" s="1"/>
  <c r="J33" i="4" s="1"/>
  <c r="R32" i="4"/>
  <c r="S32" i="4" s="1"/>
  <c r="G32" i="4"/>
  <c r="H32" i="4" s="1"/>
  <c r="C32" i="4"/>
  <c r="E32" i="4" s="1"/>
  <c r="R31" i="4"/>
  <c r="S31" i="4" s="1"/>
  <c r="G31" i="4"/>
  <c r="H31" i="4" s="1"/>
  <c r="C31" i="4"/>
  <c r="E31" i="4" s="1"/>
  <c r="R30" i="4"/>
  <c r="S30" i="4" s="1"/>
  <c r="G30" i="4"/>
  <c r="H30" i="4" s="1"/>
  <c r="C30" i="4"/>
  <c r="E30" i="4" s="1"/>
  <c r="R29" i="4"/>
  <c r="S29" i="4" s="1"/>
  <c r="G29" i="4"/>
  <c r="H29" i="4" s="1"/>
  <c r="C29" i="4"/>
  <c r="E29" i="4" s="1"/>
  <c r="J29" i="4" s="1"/>
  <c r="O28" i="4"/>
  <c r="P28" i="4" s="1"/>
  <c r="G28" i="4"/>
  <c r="H28" i="4" s="1"/>
  <c r="C28" i="4"/>
  <c r="E28" i="4" s="1"/>
  <c r="O27" i="4"/>
  <c r="P27" i="4" s="1"/>
  <c r="G27" i="4"/>
  <c r="H27" i="4" s="1"/>
  <c r="C27" i="4"/>
  <c r="E27" i="4" s="1"/>
  <c r="O26" i="4"/>
  <c r="P26" i="4" s="1"/>
  <c r="G26" i="4"/>
  <c r="H26" i="4" s="1"/>
  <c r="C26" i="4"/>
  <c r="E26" i="4" s="1"/>
  <c r="R25" i="4"/>
  <c r="S25" i="4" s="1"/>
  <c r="G25" i="4"/>
  <c r="H25" i="4" s="1"/>
  <c r="C25" i="4"/>
  <c r="E25" i="4" s="1"/>
  <c r="J25" i="4" s="1"/>
  <c r="R24" i="4"/>
  <c r="G24" i="4"/>
  <c r="H24" i="4" s="1"/>
  <c r="C24" i="4"/>
  <c r="E24" i="4" s="1"/>
  <c r="G23" i="4"/>
  <c r="H23" i="4" s="1"/>
  <c r="C23" i="4"/>
  <c r="E23" i="4" s="1"/>
  <c r="B13" i="4"/>
  <c r="B8" i="4"/>
  <c r="S24" i="4" l="1"/>
  <c r="W24" i="4" s="1"/>
  <c r="W25" i="4"/>
  <c r="X25" i="4" s="1"/>
  <c r="W29" i="4"/>
  <c r="X29" i="4" s="1"/>
  <c r="W33" i="4"/>
  <c r="X33" i="4" s="1"/>
  <c r="W32" i="4"/>
  <c r="W23" i="4"/>
  <c r="W31" i="4"/>
  <c r="W30" i="4"/>
  <c r="W34" i="4"/>
  <c r="W26" i="4"/>
  <c r="W28" i="4"/>
  <c r="W27" i="4"/>
  <c r="J27" i="4"/>
  <c r="J31" i="4"/>
  <c r="J24" i="4"/>
  <c r="J26" i="4"/>
  <c r="J28" i="4"/>
  <c r="J30" i="4"/>
  <c r="J32" i="4"/>
  <c r="J34" i="4"/>
  <c r="J23" i="4"/>
  <c r="X27" i="4" l="1"/>
  <c r="X32" i="4"/>
  <c r="X24" i="4"/>
  <c r="X30" i="4"/>
  <c r="X31" i="4"/>
  <c r="X26" i="4"/>
  <c r="X23" i="4"/>
  <c r="X28" i="4"/>
  <c r="X34" i="4"/>
  <c r="X35" i="4" l="1"/>
  <c r="G38" i="4" s="1"/>
  <c r="G39" i="4" s="1"/>
</calcChain>
</file>

<file path=xl/sharedStrings.xml><?xml version="1.0" encoding="utf-8"?>
<sst xmlns="http://schemas.openxmlformats.org/spreadsheetml/2006/main" count="110" uniqueCount="76">
  <si>
    <t>年　　月</t>
    <rPh sb="0" eb="1">
      <t>ネン</t>
    </rPh>
    <rPh sb="3" eb="4">
      <t>ツキ</t>
    </rPh>
    <phoneticPr fontId="1"/>
  </si>
  <si>
    <t>内　訳　書　（　計　算　書　）</t>
    <rPh sb="0" eb="1">
      <t>ウチ</t>
    </rPh>
    <rPh sb="2" eb="3">
      <t>ヤク</t>
    </rPh>
    <rPh sb="4" eb="5">
      <t>ショ</t>
    </rPh>
    <rPh sb="8" eb="9">
      <t>ケイ</t>
    </rPh>
    <rPh sb="10" eb="11">
      <t>サン</t>
    </rPh>
    <rPh sb="12" eb="13">
      <t>ショ</t>
    </rPh>
    <phoneticPr fontId="1"/>
  </si>
  <si>
    <t>[円/kW･月]</t>
    <phoneticPr fontId="1"/>
  </si>
  <si>
    <t>契約電力</t>
    <rPh sb="0" eb="2">
      <t>ケイヤク</t>
    </rPh>
    <rPh sb="2" eb="4">
      <t>デンリョク</t>
    </rPh>
    <phoneticPr fontId="1"/>
  </si>
  <si>
    <t>電力量料金単価</t>
    <rPh sb="0" eb="2">
      <t>デンリョク</t>
    </rPh>
    <phoneticPr fontId="1"/>
  </si>
  <si>
    <t>[kWh]</t>
    <phoneticPr fontId="1"/>
  </si>
  <si>
    <t>[円]</t>
    <phoneticPr fontId="1"/>
  </si>
  <si>
    <t>基本料金単価</t>
    <rPh sb="0" eb="2">
      <t>キホン</t>
    </rPh>
    <rPh sb="2" eb="4">
      <t>リョウキン</t>
    </rPh>
    <rPh sb="4" eb="6">
      <t>タンカ</t>
    </rPh>
    <phoneticPr fontId="1"/>
  </si>
  <si>
    <t>件名　：　群馬県庁舎で使用する電気</t>
    <rPh sb="0" eb="2">
      <t>ケンメイ</t>
    </rPh>
    <rPh sb="5" eb="7">
      <t>グンマ</t>
    </rPh>
    <rPh sb="7" eb="9">
      <t>ケンチョウ</t>
    </rPh>
    <rPh sb="9" eb="10">
      <t>シャ</t>
    </rPh>
    <rPh sb="11" eb="13">
      <t>シヨウ</t>
    </rPh>
    <rPh sb="15" eb="17">
      <t>デンキ</t>
    </rPh>
    <phoneticPr fontId="1"/>
  </si>
  <si>
    <t>[kW]</t>
    <phoneticPr fontId="1"/>
  </si>
  <si>
    <t>[円]</t>
    <rPh sb="1" eb="2">
      <t>エン</t>
    </rPh>
    <phoneticPr fontId="1"/>
  </si>
  <si>
    <t>予備線電力</t>
    <rPh sb="0" eb="2">
      <t>ヨビ</t>
    </rPh>
    <rPh sb="2" eb="3">
      <t>セン</t>
    </rPh>
    <rPh sb="3" eb="5">
      <t>デンリョク</t>
    </rPh>
    <phoneticPr fontId="1"/>
  </si>
  <si>
    <t>[円/kW]</t>
    <rPh sb="1" eb="2">
      <t>エン</t>
    </rPh>
    <phoneticPr fontId="1"/>
  </si>
  <si>
    <t>単価</t>
    <rPh sb="0" eb="2">
      <t>タンカ</t>
    </rPh>
    <phoneticPr fontId="1"/>
  </si>
  <si>
    <t>[円/kWh]</t>
    <rPh sb="1" eb="2">
      <t>エン</t>
    </rPh>
    <phoneticPr fontId="1"/>
  </si>
  <si>
    <t>金額</t>
    <rPh sb="0" eb="2">
      <t>キンガク</t>
    </rPh>
    <phoneticPr fontId="1"/>
  </si>
  <si>
    <t>各月電気料金</t>
    <rPh sb="0" eb="2">
      <t>カクゲツ</t>
    </rPh>
    <rPh sb="2" eb="4">
      <t>デンキ</t>
    </rPh>
    <rPh sb="4" eb="6">
      <t>リョウキン</t>
    </rPh>
    <phoneticPr fontId="1"/>
  </si>
  <si>
    <t>商号又は名称　：</t>
    <rPh sb="0" eb="2">
      <t>ショウゴウ</t>
    </rPh>
    <rPh sb="2" eb="3">
      <t>マタ</t>
    </rPh>
    <rPh sb="4" eb="6">
      <t>メイショウ</t>
    </rPh>
    <phoneticPr fontId="1"/>
  </si>
  <si>
    <t>常時電力</t>
    <rPh sb="0" eb="2">
      <t>ジョウジ</t>
    </rPh>
    <rPh sb="2" eb="4">
      <t>デンリョク</t>
    </rPh>
    <phoneticPr fontId="1"/>
  </si>
  <si>
    <t>予備線</t>
    <rPh sb="0" eb="2">
      <t>ヨビ</t>
    </rPh>
    <rPh sb="2" eb="3">
      <t>セン</t>
    </rPh>
    <phoneticPr fontId="1"/>
  </si>
  <si>
    <t>使用電力量</t>
    <rPh sb="0" eb="2">
      <t>シヨウ</t>
    </rPh>
    <rPh sb="2" eb="4">
      <t>デンリョク</t>
    </rPh>
    <rPh sb="4" eb="5">
      <t>リョウ</t>
    </rPh>
    <phoneticPr fontId="1"/>
  </si>
  <si>
    <t>基　本　料　金</t>
    <rPh sb="0" eb="1">
      <t>モト</t>
    </rPh>
    <rPh sb="2" eb="3">
      <t>ホン</t>
    </rPh>
    <rPh sb="4" eb="5">
      <t>リョウ</t>
    </rPh>
    <rPh sb="6" eb="7">
      <t>キン</t>
    </rPh>
    <phoneticPr fontId="1"/>
  </si>
  <si>
    <t>電　力　量　料　金</t>
    <rPh sb="0" eb="1">
      <t>デン</t>
    </rPh>
    <rPh sb="2" eb="3">
      <t>チカラ</t>
    </rPh>
    <rPh sb="4" eb="5">
      <t>リョウ</t>
    </rPh>
    <rPh sb="6" eb="7">
      <t>リョウ</t>
    </rPh>
    <rPh sb="8" eb="9">
      <t>キン</t>
    </rPh>
    <phoneticPr fontId="1"/>
  </si>
  <si>
    <t>予備線単価</t>
    <rPh sb="0" eb="3">
      <t>ヨビセン</t>
    </rPh>
    <rPh sb="3" eb="5">
      <t>タンカ</t>
    </rPh>
    <phoneticPr fontId="11"/>
  </si>
  <si>
    <t>(A)</t>
    <phoneticPr fontId="11"/>
  </si>
  <si>
    <t>(B)</t>
    <phoneticPr fontId="11"/>
  </si>
  <si>
    <t>力率
割引率</t>
    <rPh sb="0" eb="1">
      <t>リキ</t>
    </rPh>
    <rPh sb="1" eb="2">
      <t>リツ</t>
    </rPh>
    <rPh sb="3" eb="5">
      <t>ワリビキ</t>
    </rPh>
    <rPh sb="5" eb="6">
      <t>リツ</t>
    </rPh>
    <phoneticPr fontId="1"/>
  </si>
  <si>
    <t>(C)</t>
    <phoneticPr fontId="11"/>
  </si>
  <si>
    <t>(E)</t>
    <phoneticPr fontId="11"/>
  </si>
  <si>
    <t>(F)</t>
    <phoneticPr fontId="11"/>
  </si>
  <si>
    <t>(H)</t>
    <phoneticPr fontId="11"/>
  </si>
  <si>
    <t>(I)=(D)+(G)-(H)</t>
    <phoneticPr fontId="1"/>
  </si>
  <si>
    <t>割引等月額</t>
    <rPh sb="0" eb="3">
      <t>ワリビキトウ</t>
    </rPh>
    <rPh sb="3" eb="5">
      <t>ゲツガク</t>
    </rPh>
    <phoneticPr fontId="1"/>
  </si>
  <si>
    <t>電力量料金</t>
    <phoneticPr fontId="1"/>
  </si>
  <si>
    <t>月額</t>
    <rPh sb="0" eb="2">
      <t>ゲツガク</t>
    </rPh>
    <phoneticPr fontId="1"/>
  </si>
  <si>
    <t>※契約期間における予定平均力率は１００％とする。</t>
    <rPh sb="1" eb="3">
      <t>ケイヤク</t>
    </rPh>
    <rPh sb="3" eb="5">
      <t>キカン</t>
    </rPh>
    <rPh sb="9" eb="11">
      <t>ヨテイ</t>
    </rPh>
    <rPh sb="11" eb="13">
      <t>ヘイキン</t>
    </rPh>
    <rPh sb="13" eb="15">
      <t>リキリツ</t>
    </rPh>
    <phoneticPr fontId="11"/>
  </si>
  <si>
    <t>※夏季は毎年7月1日から9月30日までの期間、その他季は夏季以外の期間とする。</t>
    <rPh sb="1" eb="3">
      <t>カキ</t>
    </rPh>
    <rPh sb="4" eb="6">
      <t>マイトシ</t>
    </rPh>
    <rPh sb="7" eb="8">
      <t>ガツ</t>
    </rPh>
    <rPh sb="9" eb="10">
      <t>ニチ</t>
    </rPh>
    <rPh sb="13" eb="14">
      <t>ガツ</t>
    </rPh>
    <rPh sb="16" eb="17">
      <t>ニチ</t>
    </rPh>
    <rPh sb="20" eb="22">
      <t>キカン</t>
    </rPh>
    <rPh sb="25" eb="26">
      <t>タ</t>
    </rPh>
    <rPh sb="26" eb="27">
      <t>キ</t>
    </rPh>
    <rPh sb="28" eb="30">
      <t>カキ</t>
    </rPh>
    <rPh sb="30" eb="32">
      <t>イガイ</t>
    </rPh>
    <rPh sb="33" eb="35">
      <t>キカン</t>
    </rPh>
    <phoneticPr fontId="11"/>
  </si>
  <si>
    <t>※電力量料金単価には燃料費調整額、電気事業者による再生エネルギー電気の調達に関する特別措置法に基づく賦課金は含めない。</t>
    <rPh sb="1" eb="4">
      <t>デンリョクリョウ</t>
    </rPh>
    <rPh sb="4" eb="6">
      <t>リョウキン</t>
    </rPh>
    <rPh sb="6" eb="8">
      <t>タンカ</t>
    </rPh>
    <rPh sb="10" eb="13">
      <t>ネンリョウヒ</t>
    </rPh>
    <rPh sb="13" eb="16">
      <t>チョウセイガク</t>
    </rPh>
    <rPh sb="17" eb="19">
      <t>デンキ</t>
    </rPh>
    <rPh sb="19" eb="22">
      <t>ジギョウシャ</t>
    </rPh>
    <rPh sb="25" eb="27">
      <t>サイセイ</t>
    </rPh>
    <rPh sb="32" eb="34">
      <t>デンキ</t>
    </rPh>
    <rPh sb="35" eb="37">
      <t>チョウタツ</t>
    </rPh>
    <rPh sb="38" eb="39">
      <t>カン</t>
    </rPh>
    <rPh sb="41" eb="43">
      <t>トクベツ</t>
    </rPh>
    <rPh sb="43" eb="46">
      <t>ソチホウ</t>
    </rPh>
    <rPh sb="47" eb="48">
      <t>モト</t>
    </rPh>
    <rPh sb="50" eb="53">
      <t>フカキン</t>
    </rPh>
    <rPh sb="54" eb="55">
      <t>フク</t>
    </rPh>
    <phoneticPr fontId="11"/>
  </si>
  <si>
    <t>（様式第６号－１）</t>
    <rPh sb="1" eb="3">
      <t>ヨウシキ</t>
    </rPh>
    <rPh sb="3" eb="4">
      <t>ダイ</t>
    </rPh>
    <rPh sb="5" eb="6">
      <t>ゴウ</t>
    </rPh>
    <phoneticPr fontId="11"/>
  </si>
  <si>
    <t>（用紙Ａ４）</t>
    <rPh sb="1" eb="3">
      <t>ヨウシ</t>
    </rPh>
    <phoneticPr fontId="11"/>
  </si>
  <si>
    <t>(D)=(A)x(B)x(C)</t>
    <phoneticPr fontId="11"/>
  </si>
  <si>
    <t>(G)=(E)x(F)</t>
    <phoneticPr fontId="11"/>
  </si>
  <si>
    <t>2 基本料金</t>
    <rPh sb="2" eb="4">
      <t>キホン</t>
    </rPh>
    <rPh sb="4" eb="6">
      <t>リョウキン</t>
    </rPh>
    <phoneticPr fontId="1"/>
  </si>
  <si>
    <t>3 電力量料金</t>
    <rPh sb="2" eb="5">
      <t>デンリョクリョウ</t>
    </rPh>
    <rPh sb="5" eb="7">
      <t>リョウキン</t>
    </rPh>
    <phoneticPr fontId="1"/>
  </si>
  <si>
    <t>1 税込み単価、税抜き単価の別</t>
    <rPh sb="2" eb="4">
      <t>ゼイコミ</t>
    </rPh>
    <rPh sb="5" eb="7">
      <t>タンカ</t>
    </rPh>
    <rPh sb="8" eb="10">
      <t>ゼイヌキ</t>
    </rPh>
    <rPh sb="11" eb="13">
      <t>タンカ</t>
    </rPh>
    <rPh sb="14" eb="15">
      <t>ベツ</t>
    </rPh>
    <phoneticPr fontId="11"/>
  </si>
  <si>
    <t>税込み単価</t>
  </si>
  <si>
    <t>夏季ピーク時間</t>
    <rPh sb="0" eb="2">
      <t>カキ</t>
    </rPh>
    <rPh sb="5" eb="7">
      <t>ジカン</t>
    </rPh>
    <phoneticPr fontId="11"/>
  </si>
  <si>
    <t>夏季昼間時間</t>
    <rPh sb="0" eb="2">
      <t>カキ</t>
    </rPh>
    <rPh sb="2" eb="4">
      <t>ヒルマ</t>
    </rPh>
    <rPh sb="4" eb="6">
      <t>ジカン</t>
    </rPh>
    <phoneticPr fontId="11"/>
  </si>
  <si>
    <t>その他季昼間時間</t>
    <rPh sb="2" eb="3">
      <t>タ</t>
    </rPh>
    <rPh sb="3" eb="4">
      <t>キ</t>
    </rPh>
    <rPh sb="4" eb="6">
      <t>ヒルマ</t>
    </rPh>
    <rPh sb="6" eb="8">
      <t>ジカン</t>
    </rPh>
    <phoneticPr fontId="11"/>
  </si>
  <si>
    <t>夜間時間</t>
    <rPh sb="0" eb="2">
      <t>ヤカン</t>
    </rPh>
    <rPh sb="2" eb="4">
      <t>ジカン</t>
    </rPh>
    <phoneticPr fontId="11"/>
  </si>
  <si>
    <t>その他季昼間時間</t>
    <rPh sb="2" eb="4">
      <t>タキ</t>
    </rPh>
    <rPh sb="4" eb="6">
      <t>ヒルマ</t>
    </rPh>
    <rPh sb="6" eb="8">
      <t>ジカン</t>
    </rPh>
    <phoneticPr fontId="1"/>
  </si>
  <si>
    <t>夏季昼間時間</t>
    <rPh sb="0" eb="2">
      <t>カキ</t>
    </rPh>
    <rPh sb="2" eb="4">
      <t>ヒルマ</t>
    </rPh>
    <rPh sb="4" eb="6">
      <t>ジカン</t>
    </rPh>
    <phoneticPr fontId="1"/>
  </si>
  <si>
    <t>(J)</t>
  </si>
  <si>
    <t>(K)</t>
  </si>
  <si>
    <t>(L)=(J)x(K)</t>
  </si>
  <si>
    <t>(M)</t>
  </si>
  <si>
    <t>(N)</t>
  </si>
  <si>
    <t>(O)=(M)x(N)</t>
  </si>
  <si>
    <t>(P)</t>
    <phoneticPr fontId="11"/>
  </si>
  <si>
    <t>(Q)</t>
    <phoneticPr fontId="11"/>
  </si>
  <si>
    <t>(R)=(P)x(Q)</t>
    <phoneticPr fontId="11"/>
  </si>
  <si>
    <t>(S)</t>
    <phoneticPr fontId="11"/>
  </si>
  <si>
    <t>(T)</t>
    <phoneticPr fontId="11"/>
  </si>
  <si>
    <t>(U)=(S)x(T)</t>
    <phoneticPr fontId="11"/>
  </si>
  <si>
    <t>(V)</t>
    <phoneticPr fontId="11"/>
  </si>
  <si>
    <t>(W)=(I)+(V)</t>
    <phoneticPr fontId="11"/>
  </si>
  <si>
    <t>※ピーク時間とは、夏季の毎日午後１時から午後４時までの時間をいう。ただし、休日等の該当する時間を除く。</t>
    <phoneticPr fontId="11"/>
  </si>
  <si>
    <t>※昼間時間とは、毎日午前８時から午後１０時までの時間をいう。ただし、ピーク時間及び休日等の該当する時間を除く。</t>
    <phoneticPr fontId="11"/>
  </si>
  <si>
    <t>※夜間時間とは、ピーク時間及び昼間時間以外の時間をいう。</t>
    <phoneticPr fontId="11"/>
  </si>
  <si>
    <t>※休日等とは、日曜日、「国民の祝日に関する法律」に規定する休日、１月２日、１月３日、４月30日、５月１日、５月２日、１２月３０日、１２月３１日をいう。</t>
    <phoneticPr fontId="11"/>
  </si>
  <si>
    <t>1年間の電力量料金　[円]  (X)</t>
    <rPh sb="1" eb="3">
      <t>ネンカン</t>
    </rPh>
    <rPh sb="4" eb="6">
      <t>デンリョク</t>
    </rPh>
    <rPh sb="6" eb="7">
      <t>リョウ</t>
    </rPh>
    <rPh sb="7" eb="9">
      <t>リョウキン</t>
    </rPh>
    <phoneticPr fontId="1"/>
  </si>
  <si>
    <t>年間総価（X）</t>
    <rPh sb="0" eb="2">
      <t>ネンカン</t>
    </rPh>
    <rPh sb="2" eb="3">
      <t>ソウ</t>
    </rPh>
    <rPh sb="3" eb="4">
      <t>カ</t>
    </rPh>
    <phoneticPr fontId="1"/>
  </si>
  <si>
    <t>※基本料金及び電力量料金は、計算後、掛け放しとし、各月電気料金（W）は計算した額を１円未満切り捨てとする。</t>
    <rPh sb="1" eb="3">
      <t>キホン</t>
    </rPh>
    <rPh sb="3" eb="5">
      <t>リョウキン</t>
    </rPh>
    <rPh sb="5" eb="6">
      <t>オヨ</t>
    </rPh>
    <rPh sb="7" eb="10">
      <t>デンリョクリョウ</t>
    </rPh>
    <rPh sb="10" eb="12">
      <t>リョウキン</t>
    </rPh>
    <rPh sb="14" eb="16">
      <t>ケイサン</t>
    </rPh>
    <rPh sb="16" eb="17">
      <t>ゴ</t>
    </rPh>
    <rPh sb="18" eb="19">
      <t>カ</t>
    </rPh>
    <rPh sb="20" eb="21">
      <t>ハナ</t>
    </rPh>
    <rPh sb="25" eb="27">
      <t>カクツキ</t>
    </rPh>
    <rPh sb="27" eb="29">
      <t>デンキ</t>
    </rPh>
    <rPh sb="29" eb="31">
      <t>リョウキン</t>
    </rPh>
    <rPh sb="35" eb="37">
      <t>ケイサン</t>
    </rPh>
    <rPh sb="39" eb="40">
      <t>ガク</t>
    </rPh>
    <rPh sb="42" eb="43">
      <t>エン</t>
    </rPh>
    <rPh sb="43" eb="45">
      <t>ミマン</t>
    </rPh>
    <rPh sb="45" eb="46">
      <t>キ</t>
    </rPh>
    <rPh sb="47" eb="48">
      <t>ス</t>
    </rPh>
    <phoneticPr fontId="11"/>
  </si>
  <si>
    <t>※入札書記載金額（Y）に１円未満の端数が生じたときは切り上げる。</t>
    <rPh sb="1" eb="4">
      <t>ニュウサツショ</t>
    </rPh>
    <rPh sb="4" eb="6">
      <t>キサイ</t>
    </rPh>
    <rPh sb="6" eb="8">
      <t>キンガク</t>
    </rPh>
    <rPh sb="13" eb="14">
      <t>エン</t>
    </rPh>
    <rPh sb="14" eb="16">
      <t>ミマン</t>
    </rPh>
    <rPh sb="17" eb="19">
      <t>ハスウ</t>
    </rPh>
    <rPh sb="20" eb="21">
      <t>ショウ</t>
    </rPh>
    <rPh sb="26" eb="27">
      <t>キ</t>
    </rPh>
    <rPh sb="28" eb="29">
      <t>ア</t>
    </rPh>
    <phoneticPr fontId="11"/>
  </si>
  <si>
    <t>印</t>
    <rPh sb="0" eb="1">
      <t>イン</t>
    </rPh>
    <phoneticPr fontId="11"/>
  </si>
  <si>
    <t>　単価は小数点以下２桁までとする。</t>
    <rPh sb="1" eb="3">
      <t>タンカ</t>
    </rPh>
    <rPh sb="4" eb="7">
      <t>ショウスウテン</t>
    </rPh>
    <rPh sb="7" eb="9">
      <t>イカ</t>
    </rPh>
    <rPh sb="10" eb="11">
      <t>ケタ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</si>
</sst>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[Red]\-#,##0\ "/>
    <numFmt numFmtId="177" formatCode="[$-411]ggge&quot;年&quot;\ \ m&quot;月&quot;"/>
    <numFmt numFmtId="178" formatCode="0.00_ "/>
  </numFmts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20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b/>
      <sz val="18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40" fontId="3" fillId="0" borderId="0" xfId="1" applyNumberFormat="1" applyFont="1" applyBorder="1" applyAlignment="1">
      <alignment horizontal="center" vertical="center"/>
    </xf>
    <xf numFmtId="40" fontId="3" fillId="0" borderId="0" xfId="1" applyNumberFormat="1" applyFont="1" applyBorder="1" applyAlignment="1">
      <alignment vertical="center"/>
    </xf>
    <xf numFmtId="38" fontId="3" fillId="0" borderId="0" xfId="1" applyFont="1">
      <alignment vertical="center"/>
    </xf>
    <xf numFmtId="0" fontId="5" fillId="0" borderId="0" xfId="0" applyFont="1">
      <alignment vertical="center"/>
    </xf>
    <xf numFmtId="38" fontId="3" fillId="0" borderId="3" xfId="0" applyNumberFormat="1" applyFont="1" applyBorder="1" applyAlignment="1">
      <alignment horizontal="center" vertical="center"/>
    </xf>
    <xf numFmtId="38" fontId="3" fillId="0" borderId="5" xfId="0" applyNumberFormat="1" applyFont="1" applyBorder="1" applyAlignment="1">
      <alignment horizontal="center" vertical="center"/>
    </xf>
    <xf numFmtId="38" fontId="3" fillId="0" borderId="8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2" fontId="3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38" fontId="3" fillId="0" borderId="4" xfId="1" applyFont="1" applyBorder="1" applyAlignment="1">
      <alignment horizontal="center" vertical="center"/>
    </xf>
    <xf numFmtId="40" fontId="3" fillId="0" borderId="12" xfId="1" applyNumberFormat="1" applyFont="1" applyBorder="1" applyAlignment="1">
      <alignment horizontal="center" vertical="center"/>
    </xf>
    <xf numFmtId="40" fontId="3" fillId="0" borderId="4" xfId="1" applyNumberFormat="1" applyFont="1" applyBorder="1" applyAlignment="1">
      <alignment horizontal="center" vertical="center"/>
    </xf>
    <xf numFmtId="40" fontId="3" fillId="0" borderId="7" xfId="1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4" fontId="3" fillId="0" borderId="18" xfId="0" applyNumberFormat="1" applyFont="1" applyBorder="1" applyAlignment="1">
      <alignment horizontal="center" vertical="center"/>
    </xf>
    <xf numFmtId="40" fontId="3" fillId="0" borderId="5" xfId="1" applyNumberFormat="1" applyFont="1" applyBorder="1" applyAlignment="1">
      <alignment horizontal="center" vertical="center"/>
    </xf>
    <xf numFmtId="40" fontId="3" fillId="0" borderId="17" xfId="1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38" fontId="3" fillId="2" borderId="35" xfId="1" applyFont="1" applyFill="1" applyBorder="1" applyAlignment="1">
      <alignment horizontal="center" vertical="center"/>
    </xf>
    <xf numFmtId="38" fontId="3" fillId="2" borderId="36" xfId="1" applyFont="1" applyFill="1" applyBorder="1" applyAlignment="1">
      <alignment horizontal="center"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6" fillId="0" borderId="11" xfId="0" applyFont="1" applyBorder="1" applyAlignment="1">
      <alignment horizontal="center" vertical="center" wrapText="1"/>
    </xf>
    <xf numFmtId="38" fontId="3" fillId="0" borderId="35" xfId="1" applyFont="1" applyBorder="1" applyAlignment="1">
      <alignment horizontal="center" vertical="center"/>
    </xf>
    <xf numFmtId="38" fontId="3" fillId="0" borderId="36" xfId="1" applyFont="1" applyBorder="1" applyAlignment="1">
      <alignment horizontal="center" vertical="center"/>
    </xf>
    <xf numFmtId="4" fontId="3" fillId="0" borderId="2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37" xfId="0" applyFont="1" applyBorder="1" applyAlignment="1">
      <alignment horizontal="center" vertical="center"/>
    </xf>
    <xf numFmtId="0" fontId="10" fillId="0" borderId="0" xfId="0" applyFont="1">
      <alignment vertical="center"/>
    </xf>
    <xf numFmtId="38" fontId="3" fillId="0" borderId="7" xfId="1" applyFont="1" applyBorder="1" applyAlignment="1">
      <alignment horizontal="center" vertical="center"/>
    </xf>
    <xf numFmtId="40" fontId="3" fillId="2" borderId="38" xfId="1" applyNumberFormat="1" applyFont="1" applyFill="1" applyBorder="1" applyAlignment="1">
      <alignment horizontal="center" vertical="center"/>
    </xf>
    <xf numFmtId="40" fontId="3" fillId="2" borderId="39" xfId="1" applyNumberFormat="1" applyFont="1" applyFill="1" applyBorder="1" applyAlignment="1">
      <alignment horizontal="center" vertical="center"/>
    </xf>
    <xf numFmtId="38" fontId="3" fillId="2" borderId="6" xfId="1" applyFont="1" applyFill="1" applyBorder="1" applyAlignment="1">
      <alignment horizontal="center" vertical="center"/>
    </xf>
    <xf numFmtId="40" fontId="3" fillId="0" borderId="40" xfId="1" applyNumberFormat="1" applyFont="1" applyBorder="1" applyAlignment="1">
      <alignment horizontal="center" vertical="center"/>
    </xf>
    <xf numFmtId="40" fontId="3" fillId="0" borderId="41" xfId="1" applyNumberFormat="1" applyFont="1" applyBorder="1" applyAlignment="1">
      <alignment horizontal="center" vertical="center"/>
    </xf>
    <xf numFmtId="177" fontId="3" fillId="0" borderId="6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40" fontId="3" fillId="0" borderId="3" xfId="1" applyNumberFormat="1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40" fontId="5" fillId="0" borderId="0" xfId="1" applyNumberFormat="1" applyFont="1" applyBorder="1" applyAlignment="1">
      <alignment vertical="center"/>
    </xf>
    <xf numFmtId="0" fontId="3" fillId="0" borderId="37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/>
    </xf>
    <xf numFmtId="40" fontId="3" fillId="0" borderId="1" xfId="1" applyNumberFormat="1" applyFont="1" applyBorder="1" applyAlignment="1">
      <alignment horizontal="center" vertical="center"/>
    </xf>
    <xf numFmtId="40" fontId="3" fillId="0" borderId="11" xfId="1" applyNumberFormat="1" applyFont="1" applyBorder="1" applyAlignment="1">
      <alignment horizontal="center" vertical="center"/>
    </xf>
    <xf numFmtId="40" fontId="5" fillId="0" borderId="0" xfId="1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3" fillId="0" borderId="0" xfId="0" applyFont="1" applyBorder="1">
      <alignment vertical="center"/>
    </xf>
    <xf numFmtId="0" fontId="3" fillId="0" borderId="37" xfId="0" applyFont="1" applyBorder="1" applyAlignment="1">
      <alignment vertical="center"/>
    </xf>
    <xf numFmtId="0" fontId="3" fillId="0" borderId="18" xfId="0" applyFont="1" applyBorder="1">
      <alignment vertical="center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40" fontId="3" fillId="0" borderId="45" xfId="1" applyNumberFormat="1" applyFont="1" applyBorder="1" applyAlignment="1">
      <alignment horizontal="center" vertical="center"/>
    </xf>
    <xf numFmtId="40" fontId="3" fillId="0" borderId="46" xfId="1" applyNumberFormat="1" applyFont="1" applyBorder="1" applyAlignment="1">
      <alignment horizontal="center" vertical="center"/>
    </xf>
    <xf numFmtId="40" fontId="3" fillId="0" borderId="47" xfId="1" applyNumberFormat="1" applyFont="1" applyBorder="1" applyAlignment="1">
      <alignment horizontal="center" vertical="center"/>
    </xf>
    <xf numFmtId="0" fontId="6" fillId="0" borderId="44" xfId="0" quotePrefix="1" applyFont="1" applyBorder="1" applyAlignment="1">
      <alignment horizontal="center" vertical="top"/>
    </xf>
    <xf numFmtId="40" fontId="3" fillId="0" borderId="45" xfId="0" applyNumberFormat="1" applyFont="1" applyBorder="1" applyAlignment="1">
      <alignment horizontal="center" vertical="center"/>
    </xf>
    <xf numFmtId="40" fontId="3" fillId="0" borderId="44" xfId="0" applyNumberFormat="1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3" fillId="0" borderId="45" xfId="0" applyFont="1" applyBorder="1">
      <alignment vertical="center"/>
    </xf>
    <xf numFmtId="0" fontId="3" fillId="0" borderId="43" xfId="0" applyFont="1" applyBorder="1">
      <alignment vertical="center"/>
    </xf>
    <xf numFmtId="2" fontId="3" fillId="0" borderId="46" xfId="0" applyNumberFormat="1" applyFont="1" applyFill="1" applyBorder="1" applyAlignment="1">
      <alignment horizontal="center" vertical="center"/>
    </xf>
    <xf numFmtId="0" fontId="3" fillId="0" borderId="46" xfId="0" applyFont="1" applyBorder="1">
      <alignment vertical="center"/>
    </xf>
    <xf numFmtId="0" fontId="3" fillId="0" borderId="47" xfId="0" applyFont="1" applyBorder="1">
      <alignment vertical="center"/>
    </xf>
    <xf numFmtId="2" fontId="3" fillId="2" borderId="45" xfId="0" applyNumberFormat="1" applyFont="1" applyFill="1" applyBorder="1" applyAlignment="1">
      <alignment horizontal="center" vertical="center"/>
    </xf>
    <xf numFmtId="2" fontId="3" fillId="2" borderId="46" xfId="0" applyNumberFormat="1" applyFont="1" applyFill="1" applyBorder="1" applyAlignment="1">
      <alignment horizontal="center" vertical="center"/>
    </xf>
    <xf numFmtId="40" fontId="3" fillId="2" borderId="46" xfId="1" applyNumberFormat="1" applyFont="1" applyFill="1" applyBorder="1" applyAlignment="1">
      <alignment horizontal="center" vertical="center"/>
    </xf>
    <xf numFmtId="2" fontId="3" fillId="2" borderId="47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40" fontId="3" fillId="0" borderId="6" xfId="1" applyNumberFormat="1" applyFont="1" applyBorder="1" applyAlignment="1">
      <alignment horizontal="center" vertical="center"/>
    </xf>
    <xf numFmtId="40" fontId="3" fillId="0" borderId="35" xfId="1" applyNumberFormat="1" applyFont="1" applyBorder="1" applyAlignment="1">
      <alignment horizontal="center" vertical="center"/>
    </xf>
    <xf numFmtId="40" fontId="3" fillId="0" borderId="36" xfId="1" applyNumberFormat="1" applyFont="1" applyBorder="1" applyAlignment="1">
      <alignment horizontal="center" vertical="center"/>
    </xf>
    <xf numFmtId="38" fontId="3" fillId="0" borderId="35" xfId="1" applyNumberFormat="1" applyFont="1" applyBorder="1" applyAlignment="1">
      <alignment horizontal="center" vertical="center"/>
    </xf>
    <xf numFmtId="40" fontId="3" fillId="2" borderId="12" xfId="1" applyNumberFormat="1" applyFont="1" applyFill="1" applyBorder="1" applyAlignment="1">
      <alignment horizontal="center" vertical="center"/>
    </xf>
    <xf numFmtId="40" fontId="3" fillId="2" borderId="4" xfId="1" applyNumberFormat="1" applyFont="1" applyFill="1" applyBorder="1" applyAlignment="1">
      <alignment horizontal="center" vertical="center"/>
    </xf>
    <xf numFmtId="3" fontId="0" fillId="0" borderId="0" xfId="0" applyNumberFormat="1">
      <alignment vertical="center"/>
    </xf>
    <xf numFmtId="38" fontId="3" fillId="2" borderId="6" xfId="1" applyNumberFormat="1" applyFont="1" applyFill="1" applyBorder="1" applyAlignment="1">
      <alignment horizontal="center" vertical="center"/>
    </xf>
    <xf numFmtId="38" fontId="3" fillId="2" borderId="35" xfId="1" applyNumberFormat="1" applyFont="1" applyFill="1" applyBorder="1" applyAlignment="1">
      <alignment horizontal="center" vertical="center"/>
    </xf>
    <xf numFmtId="38" fontId="3" fillId="2" borderId="49" xfId="1" applyNumberFormat="1" applyFont="1" applyFill="1" applyBorder="1" applyAlignment="1">
      <alignment horizontal="center" vertical="center"/>
    </xf>
    <xf numFmtId="40" fontId="3" fillId="2" borderId="50" xfId="1" applyNumberFormat="1" applyFont="1" applyFill="1" applyBorder="1" applyAlignment="1">
      <alignment horizontal="center" vertical="center"/>
    </xf>
    <xf numFmtId="40" fontId="3" fillId="2" borderId="51" xfId="1" applyNumberFormat="1" applyFont="1" applyFill="1" applyBorder="1" applyAlignment="1">
      <alignment horizontal="center" vertical="center"/>
    </xf>
    <xf numFmtId="40" fontId="3" fillId="2" borderId="52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0" fontId="3" fillId="2" borderId="18" xfId="1" applyNumberFormat="1" applyFont="1" applyFill="1" applyBorder="1" applyAlignment="1">
      <alignment horizontal="right" vertical="center"/>
    </xf>
    <xf numFmtId="40" fontId="3" fillId="2" borderId="38" xfId="1" applyNumberFormat="1" applyFont="1" applyFill="1" applyBorder="1" applyAlignment="1">
      <alignment horizontal="right" vertical="center"/>
    </xf>
    <xf numFmtId="176" fontId="3" fillId="0" borderId="23" xfId="0" applyNumberFormat="1" applyFont="1" applyBorder="1" applyAlignment="1">
      <alignment horizontal="center" vertical="center"/>
    </xf>
    <xf numFmtId="176" fontId="3" fillId="0" borderId="24" xfId="0" applyNumberFormat="1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wrapText="1"/>
    </xf>
    <xf numFmtId="0" fontId="6" fillId="0" borderId="43" xfId="0" applyFont="1" applyBorder="1" applyAlignment="1">
      <alignment horizontal="center" wrapText="1"/>
    </xf>
    <xf numFmtId="0" fontId="9" fillId="0" borderId="0" xfId="0" applyFont="1" applyAlignment="1">
      <alignment horizontal="center" vertical="center"/>
    </xf>
    <xf numFmtId="40" fontId="3" fillId="0" borderId="25" xfId="1" applyNumberFormat="1" applyFont="1" applyBorder="1" applyAlignment="1">
      <alignment horizontal="center" vertical="center"/>
    </xf>
    <xf numFmtId="40" fontId="3" fillId="0" borderId="26" xfId="1" applyNumberFormat="1" applyFont="1" applyBorder="1" applyAlignment="1">
      <alignment horizontal="center" vertical="center"/>
    </xf>
    <xf numFmtId="40" fontId="3" fillId="0" borderId="27" xfId="1" applyNumberFormat="1" applyFont="1" applyBorder="1" applyAlignment="1">
      <alignment horizontal="center" vertical="center"/>
    </xf>
    <xf numFmtId="40" fontId="3" fillId="0" borderId="28" xfId="1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2" fontId="3" fillId="0" borderId="32" xfId="0" applyNumberFormat="1" applyFont="1" applyBorder="1" applyAlignment="1">
      <alignment horizontal="center" vertical="center"/>
    </xf>
    <xf numFmtId="2" fontId="3" fillId="0" borderId="33" xfId="0" applyNumberFormat="1" applyFont="1" applyBorder="1" applyAlignment="1">
      <alignment horizontal="center" vertical="center"/>
    </xf>
    <xf numFmtId="40" fontId="3" fillId="0" borderId="32" xfId="1" applyNumberFormat="1" applyFont="1" applyBorder="1" applyAlignment="1">
      <alignment horizontal="center" vertical="center"/>
    </xf>
    <xf numFmtId="40" fontId="3" fillId="0" borderId="34" xfId="1" applyNumberFormat="1" applyFont="1" applyBorder="1" applyAlignment="1">
      <alignment horizontal="center" vertical="center"/>
    </xf>
    <xf numFmtId="178" fontId="3" fillId="0" borderId="32" xfId="0" applyNumberFormat="1" applyFont="1" applyBorder="1" applyAlignment="1">
      <alignment horizontal="center" vertical="center"/>
    </xf>
    <xf numFmtId="178" fontId="3" fillId="0" borderId="34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71"/>
  <sheetViews>
    <sheetView showGridLines="0" tabSelected="1" zoomScale="85" zoomScaleNormal="85" zoomScaleSheetLayoutView="56" workbookViewId="0">
      <selection activeCell="D12" sqref="D12"/>
    </sheetView>
  </sheetViews>
  <sheetFormatPr defaultRowHeight="13.5" x14ac:dyDescent="0.15"/>
  <cols>
    <col min="1" max="1" width="15.375" customWidth="1"/>
    <col min="2" max="2" width="8.75" bestFit="1" customWidth="1"/>
    <col min="3" max="3" width="9.75" bestFit="1" customWidth="1"/>
    <col min="4" max="4" width="6.25" bestFit="1" customWidth="1"/>
    <col min="5" max="5" width="15.875" bestFit="1" customWidth="1"/>
    <col min="6" max="6" width="10.625" bestFit="1" customWidth="1"/>
    <col min="7" max="7" width="8" bestFit="1" customWidth="1"/>
    <col min="8" max="8" width="11.5" bestFit="1" customWidth="1"/>
    <col min="9" max="9" width="10.75" customWidth="1"/>
    <col min="10" max="10" width="15.875" bestFit="1" customWidth="1"/>
    <col min="11" max="11" width="10.125" bestFit="1" customWidth="1"/>
    <col min="12" max="12" width="9.375" bestFit="1" customWidth="1"/>
    <col min="13" max="13" width="14.875" bestFit="1" customWidth="1"/>
    <col min="14" max="14" width="10.125" bestFit="1" customWidth="1"/>
    <col min="15" max="15" width="9" bestFit="1" customWidth="1"/>
    <col min="16" max="16" width="14.375" bestFit="1" customWidth="1"/>
    <col min="17" max="17" width="10.625" customWidth="1"/>
    <col min="18" max="18" width="9" bestFit="1" customWidth="1"/>
    <col min="19" max="19" width="14.375" bestFit="1" customWidth="1"/>
    <col min="20" max="20" width="10" bestFit="1" customWidth="1"/>
    <col min="21" max="21" width="9" bestFit="1" customWidth="1"/>
    <col min="22" max="22" width="14.375" bestFit="1" customWidth="1"/>
    <col min="23" max="23" width="15.5" bestFit="1" customWidth="1"/>
    <col min="24" max="24" width="14.375" bestFit="1" customWidth="1"/>
  </cols>
  <sheetData>
    <row r="1" spans="1:24" ht="18.75" x14ac:dyDescent="0.15">
      <c r="A1" s="1" t="s">
        <v>38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9" t="s">
        <v>39</v>
      </c>
    </row>
    <row r="2" spans="1:24" ht="28.5" x14ac:dyDescent="0.15">
      <c r="A2" s="129" t="s">
        <v>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</row>
    <row r="3" spans="1:24" ht="18.75" customHeight="1" x14ac:dyDescent="0.1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"/>
    </row>
    <row r="4" spans="1:24" ht="24.75" x14ac:dyDescent="0.15">
      <c r="A4" s="45" t="s">
        <v>8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58"/>
      <c r="P4" s="58"/>
      <c r="Q4" s="56" t="s">
        <v>17</v>
      </c>
      <c r="R4" s="56"/>
      <c r="S4" s="57"/>
      <c r="T4" s="57"/>
      <c r="U4" s="57"/>
      <c r="V4" s="57"/>
      <c r="W4" s="57"/>
      <c r="X4" s="57" t="s">
        <v>74</v>
      </c>
    </row>
    <row r="5" spans="1:24" ht="19.5" customHeight="1" thickBot="1" x14ac:dyDescent="0.2">
      <c r="A5" s="45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58"/>
      <c r="P5" s="58"/>
      <c r="Q5" s="58"/>
      <c r="R5" s="58"/>
      <c r="S5" s="95"/>
      <c r="T5" s="95"/>
      <c r="U5" s="95"/>
      <c r="V5" s="95"/>
      <c r="W5" s="95"/>
      <c r="X5" s="95"/>
    </row>
    <row r="6" spans="1:24" ht="23.25" thickBot="1" x14ac:dyDescent="0.2">
      <c r="A6" s="6" t="s">
        <v>44</v>
      </c>
      <c r="B6" s="1"/>
      <c r="C6" s="1"/>
      <c r="D6" s="1"/>
      <c r="E6" s="96" t="s">
        <v>45</v>
      </c>
      <c r="F6" s="1"/>
      <c r="G6" s="1"/>
      <c r="H6" s="1"/>
      <c r="I6" s="1"/>
      <c r="J6" s="1"/>
      <c r="K6" s="1"/>
      <c r="L6" s="1"/>
      <c r="M6" s="1"/>
      <c r="N6" s="1"/>
      <c r="O6" s="58"/>
      <c r="P6" s="58"/>
      <c r="Q6" s="58"/>
      <c r="R6" s="58"/>
      <c r="S6" s="95"/>
      <c r="T6" s="95"/>
      <c r="U6" s="95"/>
      <c r="V6" s="95"/>
      <c r="W6" s="95"/>
      <c r="X6" s="95"/>
    </row>
    <row r="7" spans="1:24" ht="18.75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9.5" x14ac:dyDescent="0.15">
      <c r="A8" s="20" t="s">
        <v>42</v>
      </c>
      <c r="B8" s="59" t="str">
        <f>IF($E$6="税込み単価","（税込み金額で記入）","（税抜き金額で記入）")</f>
        <v>（税込み金額で記入）</v>
      </c>
      <c r="C8" s="59"/>
      <c r="D8" s="65"/>
      <c r="E8" s="15"/>
      <c r="F8" s="15"/>
      <c r="G8" s="15"/>
      <c r="H8" s="15"/>
      <c r="I8" s="15"/>
      <c r="J8" s="15"/>
      <c r="K8" s="15"/>
      <c r="L8" s="15"/>
      <c r="M8" s="15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9.5" thickBot="1" x14ac:dyDescent="0.2">
      <c r="A9" s="2" t="s">
        <v>75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3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8.75" x14ac:dyDescent="0.15">
      <c r="A10" s="63" t="s">
        <v>7</v>
      </c>
      <c r="B10" s="130"/>
      <c r="C10" s="131"/>
      <c r="D10" s="3"/>
      <c r="E10" s="50" t="s">
        <v>23</v>
      </c>
      <c r="F10" s="130"/>
      <c r="G10" s="131"/>
      <c r="H10" s="1"/>
      <c r="I10" s="1"/>
      <c r="J10" s="4"/>
      <c r="K10" s="4"/>
      <c r="L10" s="4"/>
      <c r="M10" s="4"/>
      <c r="N10" s="4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9.5" thickBot="1" x14ac:dyDescent="0.2">
      <c r="A11" s="64" t="s">
        <v>2</v>
      </c>
      <c r="B11" s="132"/>
      <c r="C11" s="133"/>
      <c r="D11" s="3"/>
      <c r="E11" s="51" t="s">
        <v>2</v>
      </c>
      <c r="F11" s="132"/>
      <c r="G11" s="133"/>
      <c r="H11" s="1"/>
      <c r="I11" s="4"/>
      <c r="J11" s="4"/>
      <c r="K11" s="4"/>
      <c r="L11" s="4"/>
      <c r="M11" s="4"/>
      <c r="N11" s="4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8.75" x14ac:dyDescent="0.15">
      <c r="A12" s="1"/>
      <c r="B12" s="1"/>
      <c r="C12" s="1"/>
      <c r="D12" s="1"/>
      <c r="E12" s="1"/>
      <c r="F12" s="19"/>
      <c r="G12" s="1"/>
      <c r="H12" s="1"/>
      <c r="I12" s="1"/>
      <c r="J12" s="1"/>
      <c r="K12" s="1"/>
      <c r="L12" s="1"/>
      <c r="M12" s="1"/>
      <c r="N12" s="5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9.5" x14ac:dyDescent="0.15">
      <c r="A13" s="6" t="s">
        <v>43</v>
      </c>
      <c r="B13" s="59" t="str">
        <f>IF($E$6="税込み単価","（税込み金額で記入）","（税抜き金額で記入）")</f>
        <v>（税込み金額で記入）</v>
      </c>
      <c r="C13" s="59"/>
      <c r="D13" s="65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9.5" thickBot="1" x14ac:dyDescent="0.2">
      <c r="A14" s="2" t="s">
        <v>75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8.75" x14ac:dyDescent="0.15">
      <c r="A15" s="99" t="s">
        <v>4</v>
      </c>
      <c r="B15" s="134" t="s">
        <v>46</v>
      </c>
      <c r="C15" s="136"/>
      <c r="D15" s="134" t="s">
        <v>51</v>
      </c>
      <c r="E15" s="135"/>
      <c r="F15" s="134" t="s">
        <v>50</v>
      </c>
      <c r="G15" s="136"/>
      <c r="H15" s="134" t="s">
        <v>49</v>
      </c>
      <c r="I15" s="136"/>
      <c r="J15" s="11"/>
      <c r="K15" s="11"/>
      <c r="L15" s="11"/>
      <c r="M15" s="11"/>
      <c r="N15" s="71"/>
      <c r="O15" s="71"/>
      <c r="P15" s="11"/>
      <c r="Q15" s="11"/>
      <c r="R15" s="11"/>
      <c r="S15" s="11"/>
      <c r="T15" s="11"/>
      <c r="U15" s="11"/>
      <c r="V15" s="11"/>
      <c r="W15" s="11"/>
      <c r="X15" s="1"/>
    </row>
    <row r="16" spans="1:24" ht="19.5" thickBot="1" x14ac:dyDescent="0.2">
      <c r="A16" s="18" t="s">
        <v>14</v>
      </c>
      <c r="B16" s="141"/>
      <c r="C16" s="142"/>
      <c r="D16" s="137"/>
      <c r="E16" s="138"/>
      <c r="F16" s="139"/>
      <c r="G16" s="140"/>
      <c r="H16" s="141"/>
      <c r="I16" s="142"/>
      <c r="J16" s="11"/>
      <c r="K16" s="11"/>
      <c r="L16" s="11"/>
      <c r="M16" s="11"/>
      <c r="N16" s="71"/>
      <c r="O16" s="71"/>
      <c r="P16" s="11"/>
      <c r="Q16" s="11"/>
      <c r="R16" s="11"/>
      <c r="S16" s="11"/>
      <c r="T16" s="11"/>
      <c r="U16" s="11"/>
      <c r="V16" s="11"/>
      <c r="W16" s="11"/>
      <c r="X16" s="1"/>
    </row>
    <row r="17" spans="1:24" ht="18.75" x14ac:dyDescent="0.1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6"/>
      <c r="O17" s="3"/>
      <c r="P17" s="11"/>
      <c r="Q17" s="11"/>
      <c r="R17" s="11"/>
      <c r="S17" s="11"/>
      <c r="T17" s="11"/>
      <c r="U17" s="11"/>
      <c r="V17" s="11"/>
      <c r="W17" s="11"/>
      <c r="X17" s="1"/>
    </row>
    <row r="18" spans="1:24" ht="18.75" x14ac:dyDescent="0.15">
      <c r="A18" s="119" t="s">
        <v>0</v>
      </c>
      <c r="B18" s="122" t="s">
        <v>21</v>
      </c>
      <c r="C18" s="123"/>
      <c r="D18" s="123"/>
      <c r="E18" s="123"/>
      <c r="F18" s="123"/>
      <c r="G18" s="123"/>
      <c r="H18" s="123"/>
      <c r="I18" s="123"/>
      <c r="J18" s="124"/>
      <c r="K18" s="122" t="s">
        <v>22</v>
      </c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4"/>
      <c r="X18" s="60"/>
    </row>
    <row r="19" spans="1:24" ht="18.75" customHeight="1" x14ac:dyDescent="0.15">
      <c r="A19" s="120"/>
      <c r="B19" s="122" t="s">
        <v>18</v>
      </c>
      <c r="C19" s="123"/>
      <c r="D19" s="123"/>
      <c r="E19" s="124"/>
      <c r="F19" s="125" t="s">
        <v>19</v>
      </c>
      <c r="G19" s="126"/>
      <c r="H19" s="126"/>
      <c r="I19" s="119" t="s">
        <v>32</v>
      </c>
      <c r="J19" s="44"/>
      <c r="K19" s="122" t="s">
        <v>46</v>
      </c>
      <c r="L19" s="123"/>
      <c r="M19" s="124"/>
      <c r="N19" s="143" t="s">
        <v>47</v>
      </c>
      <c r="O19" s="144"/>
      <c r="P19" s="145"/>
      <c r="Q19" s="122" t="s">
        <v>48</v>
      </c>
      <c r="R19" s="123"/>
      <c r="S19" s="123"/>
      <c r="T19" s="122" t="s">
        <v>49</v>
      </c>
      <c r="U19" s="123"/>
      <c r="V19" s="124"/>
      <c r="W19" s="72"/>
      <c r="X19" s="61"/>
    </row>
    <row r="20" spans="1:24" ht="18.75" customHeight="1" x14ac:dyDescent="0.15">
      <c r="A20" s="120"/>
      <c r="B20" s="34" t="s">
        <v>3</v>
      </c>
      <c r="C20" s="76" t="s">
        <v>13</v>
      </c>
      <c r="D20" s="127" t="s">
        <v>26</v>
      </c>
      <c r="E20" s="25" t="s">
        <v>34</v>
      </c>
      <c r="F20" s="66" t="s">
        <v>11</v>
      </c>
      <c r="G20" s="76" t="s">
        <v>13</v>
      </c>
      <c r="H20" s="32" t="s">
        <v>34</v>
      </c>
      <c r="I20" s="120"/>
      <c r="J20" s="97" t="s">
        <v>15</v>
      </c>
      <c r="K20" s="68" t="s">
        <v>20</v>
      </c>
      <c r="L20" s="85" t="s">
        <v>13</v>
      </c>
      <c r="M20" s="69" t="s">
        <v>33</v>
      </c>
      <c r="N20" s="68" t="s">
        <v>20</v>
      </c>
      <c r="O20" s="85" t="s">
        <v>13</v>
      </c>
      <c r="P20" s="69" t="s">
        <v>33</v>
      </c>
      <c r="Q20" s="68" t="s">
        <v>20</v>
      </c>
      <c r="R20" s="85" t="s">
        <v>13</v>
      </c>
      <c r="S20" s="70" t="s">
        <v>33</v>
      </c>
      <c r="T20" s="68" t="s">
        <v>20</v>
      </c>
      <c r="U20" s="85" t="s">
        <v>13</v>
      </c>
      <c r="V20" s="70" t="s">
        <v>33</v>
      </c>
      <c r="W20" s="97" t="s">
        <v>15</v>
      </c>
      <c r="X20" s="67" t="s">
        <v>16</v>
      </c>
    </row>
    <row r="21" spans="1:24" ht="18.75" customHeight="1" x14ac:dyDescent="0.15">
      <c r="A21" s="120"/>
      <c r="B21" s="34" t="s">
        <v>9</v>
      </c>
      <c r="C21" s="77" t="s">
        <v>10</v>
      </c>
      <c r="D21" s="128"/>
      <c r="E21" s="25" t="s">
        <v>10</v>
      </c>
      <c r="F21" s="34" t="s">
        <v>9</v>
      </c>
      <c r="G21" s="77" t="s">
        <v>12</v>
      </c>
      <c r="H21" s="25" t="s">
        <v>10</v>
      </c>
      <c r="I21" s="97" t="s">
        <v>10</v>
      </c>
      <c r="J21" s="97" t="s">
        <v>10</v>
      </c>
      <c r="K21" s="68" t="s">
        <v>5</v>
      </c>
      <c r="L21" s="77" t="s">
        <v>14</v>
      </c>
      <c r="M21" s="17" t="s">
        <v>6</v>
      </c>
      <c r="N21" s="68" t="s">
        <v>5</v>
      </c>
      <c r="O21" s="77" t="s">
        <v>14</v>
      </c>
      <c r="P21" s="17" t="s">
        <v>6</v>
      </c>
      <c r="Q21" s="68" t="s">
        <v>5</v>
      </c>
      <c r="R21" s="77" t="s">
        <v>14</v>
      </c>
      <c r="S21" s="17" t="s">
        <v>6</v>
      </c>
      <c r="T21" s="68" t="s">
        <v>5</v>
      </c>
      <c r="U21" s="77" t="s">
        <v>14</v>
      </c>
      <c r="V21" s="17" t="s">
        <v>6</v>
      </c>
      <c r="W21" s="97" t="s">
        <v>10</v>
      </c>
      <c r="X21" s="97" t="s">
        <v>6</v>
      </c>
    </row>
    <row r="22" spans="1:24" ht="18.75" customHeight="1" x14ac:dyDescent="0.15">
      <c r="A22" s="121"/>
      <c r="B22" s="14" t="s">
        <v>24</v>
      </c>
      <c r="C22" s="78" t="s">
        <v>25</v>
      </c>
      <c r="D22" s="82" t="s">
        <v>27</v>
      </c>
      <c r="E22" s="33" t="s">
        <v>40</v>
      </c>
      <c r="F22" s="62" t="s">
        <v>28</v>
      </c>
      <c r="G22" s="78" t="s">
        <v>29</v>
      </c>
      <c r="H22" s="62" t="s">
        <v>41</v>
      </c>
      <c r="I22" s="98" t="s">
        <v>30</v>
      </c>
      <c r="J22" s="98" t="s">
        <v>31</v>
      </c>
      <c r="K22" s="14" t="s">
        <v>52</v>
      </c>
      <c r="L22" s="78" t="s">
        <v>53</v>
      </c>
      <c r="M22" s="62" t="s">
        <v>54</v>
      </c>
      <c r="N22" s="39" t="s">
        <v>55</v>
      </c>
      <c r="O22" s="78" t="s">
        <v>56</v>
      </c>
      <c r="P22" s="62" t="s">
        <v>57</v>
      </c>
      <c r="Q22" s="39" t="s">
        <v>58</v>
      </c>
      <c r="R22" s="78" t="s">
        <v>59</v>
      </c>
      <c r="S22" s="62" t="s">
        <v>60</v>
      </c>
      <c r="T22" s="14" t="s">
        <v>61</v>
      </c>
      <c r="U22" s="78" t="s">
        <v>62</v>
      </c>
      <c r="V22" s="62" t="s">
        <v>63</v>
      </c>
      <c r="W22" s="100" t="s">
        <v>64</v>
      </c>
      <c r="X22" s="100" t="s">
        <v>65</v>
      </c>
    </row>
    <row r="23" spans="1:24" ht="18.75" x14ac:dyDescent="0.15">
      <c r="A23" s="52">
        <v>45748</v>
      </c>
      <c r="B23" s="53">
        <v>2400</v>
      </c>
      <c r="C23" s="79" t="str">
        <f>IF($B$10="","",$B$10)</f>
        <v/>
      </c>
      <c r="D23" s="79">
        <v>0.85</v>
      </c>
      <c r="E23" s="29" t="str">
        <f>IF(C23="","",B23*C23*D23)</f>
        <v/>
      </c>
      <c r="F23" s="54">
        <v>2400</v>
      </c>
      <c r="G23" s="83" t="str">
        <f>IF($F$10="","",$F$10)</f>
        <v/>
      </c>
      <c r="H23" s="22" t="str">
        <f>IF(G23="","",F23*G23)</f>
        <v/>
      </c>
      <c r="I23" s="26"/>
      <c r="J23" s="55" t="str">
        <f>IF(E23="","",E23+H23-I23)</f>
        <v/>
      </c>
      <c r="K23" s="101"/>
      <c r="L23" s="79"/>
      <c r="M23" s="22"/>
      <c r="N23" s="49"/>
      <c r="O23" s="86"/>
      <c r="P23" s="73"/>
      <c r="Q23" s="49">
        <v>404000</v>
      </c>
      <c r="R23" s="91" t="str">
        <f>IF($F$16="","",$F$16)</f>
        <v/>
      </c>
      <c r="S23" s="105" t="str">
        <f>IF(R23="","",Q23*R23)</f>
        <v/>
      </c>
      <c r="T23" s="108">
        <v>278000</v>
      </c>
      <c r="U23" s="91" t="str">
        <f>IF($H$16="","",$H$16)</f>
        <v/>
      </c>
      <c r="V23" s="111" t="str">
        <f>IF(U23="","",T23*U23)</f>
        <v/>
      </c>
      <c r="W23" s="115" t="str">
        <f>IF(S23="","",S23+V23)</f>
        <v/>
      </c>
      <c r="X23" s="7" t="str">
        <f>IF(W23="","",INT(+J23+W23))</f>
        <v/>
      </c>
    </row>
    <row r="24" spans="1:24" ht="18.75" x14ac:dyDescent="0.15">
      <c r="A24" s="52">
        <v>45778</v>
      </c>
      <c r="B24" s="40">
        <v>2400</v>
      </c>
      <c r="C24" s="80" t="str">
        <f t="shared" ref="C24:C34" si="0">IF($B$10="","",$B$10)</f>
        <v/>
      </c>
      <c r="D24" s="79">
        <v>0.85</v>
      </c>
      <c r="E24" s="29" t="str">
        <f t="shared" ref="E24:E34" si="1">IF(C24="","",B24*C24*D24)</f>
        <v/>
      </c>
      <c r="F24" s="21">
        <v>2400</v>
      </c>
      <c r="G24" s="83" t="str">
        <f t="shared" ref="G24:G34" si="2">IF($F$10="","",$F$10)</f>
        <v/>
      </c>
      <c r="H24" s="23" t="str">
        <f t="shared" ref="H24:H34" si="3">IF(G24="","",F24*G24)</f>
        <v/>
      </c>
      <c r="I24" s="27"/>
      <c r="J24" s="30" t="str">
        <f t="shared" ref="J24:J34" si="4">IF(E24="","",E24+H24-I24)</f>
        <v/>
      </c>
      <c r="K24" s="102"/>
      <c r="L24" s="80"/>
      <c r="M24" s="23"/>
      <c r="N24" s="35"/>
      <c r="O24" s="86"/>
      <c r="P24" s="74"/>
      <c r="Q24" s="35">
        <v>363000</v>
      </c>
      <c r="R24" s="92" t="str">
        <f>IF($F$16="","",$F$16)</f>
        <v/>
      </c>
      <c r="S24" s="105" t="str">
        <f t="shared" ref="S24:S25" si="5">IF(R24="","",Q24*R24)</f>
        <v/>
      </c>
      <c r="T24" s="108">
        <v>324000</v>
      </c>
      <c r="U24" s="91" t="str">
        <f t="shared" ref="U24:U34" si="6">IF($H$16="","",$H$16)</f>
        <v/>
      </c>
      <c r="V24" s="112" t="str">
        <f t="shared" ref="V24:V34" si="7">IF(U24="","",T24*U24)</f>
        <v/>
      </c>
      <c r="W24" s="115" t="str">
        <f t="shared" ref="W24:W25" si="8">IF(S24="","",S24+V24)</f>
        <v/>
      </c>
      <c r="X24" s="8" t="str">
        <f t="shared" ref="X24:X25" si="9">IF(W24="","",INT(+J24+W24))</f>
        <v/>
      </c>
    </row>
    <row r="25" spans="1:24" ht="18.75" x14ac:dyDescent="0.15">
      <c r="A25" s="52">
        <v>45809</v>
      </c>
      <c r="B25" s="40">
        <v>2400</v>
      </c>
      <c r="C25" s="80" t="str">
        <f t="shared" si="0"/>
        <v/>
      </c>
      <c r="D25" s="79">
        <v>0.85</v>
      </c>
      <c r="E25" s="29" t="str">
        <f t="shared" si="1"/>
        <v/>
      </c>
      <c r="F25" s="21">
        <v>2400</v>
      </c>
      <c r="G25" s="83" t="str">
        <f t="shared" si="2"/>
        <v/>
      </c>
      <c r="H25" s="23" t="str">
        <f t="shared" si="3"/>
        <v/>
      </c>
      <c r="I25" s="27"/>
      <c r="J25" s="30" t="str">
        <f t="shared" si="4"/>
        <v/>
      </c>
      <c r="K25" s="101"/>
      <c r="L25" s="79"/>
      <c r="M25" s="22"/>
      <c r="N25" s="49"/>
      <c r="O25" s="87"/>
      <c r="P25" s="73"/>
      <c r="Q25" s="35">
        <v>455000</v>
      </c>
      <c r="R25" s="92" t="str">
        <f>IF($F$16="","",$F$16)</f>
        <v/>
      </c>
      <c r="S25" s="105" t="str">
        <f t="shared" si="5"/>
        <v/>
      </c>
      <c r="T25" s="108">
        <v>285000</v>
      </c>
      <c r="U25" s="91" t="str">
        <f t="shared" si="6"/>
        <v/>
      </c>
      <c r="V25" s="112" t="str">
        <f t="shared" si="7"/>
        <v/>
      </c>
      <c r="W25" s="115" t="str">
        <f t="shared" si="8"/>
        <v/>
      </c>
      <c r="X25" s="8" t="str">
        <f t="shared" si="9"/>
        <v/>
      </c>
    </row>
    <row r="26" spans="1:24" ht="18.75" x14ac:dyDescent="0.15">
      <c r="A26" s="52">
        <v>45839</v>
      </c>
      <c r="B26" s="40">
        <v>2400</v>
      </c>
      <c r="C26" s="80" t="str">
        <f t="shared" si="0"/>
        <v/>
      </c>
      <c r="D26" s="79">
        <v>0.85</v>
      </c>
      <c r="E26" s="29" t="str">
        <f t="shared" si="1"/>
        <v/>
      </c>
      <c r="F26" s="21">
        <v>2400</v>
      </c>
      <c r="G26" s="83" t="str">
        <f t="shared" si="2"/>
        <v/>
      </c>
      <c r="H26" s="23" t="str">
        <f t="shared" si="3"/>
        <v/>
      </c>
      <c r="I26" s="27"/>
      <c r="J26" s="30" t="str">
        <f t="shared" si="4"/>
        <v/>
      </c>
      <c r="K26" s="104">
        <v>127000</v>
      </c>
      <c r="L26" s="88" t="str">
        <f>IF($B$16="","",$B$16)</f>
        <v/>
      </c>
      <c r="M26" s="47" t="str">
        <f>IF(L26="","",K26*L26)</f>
        <v/>
      </c>
      <c r="N26" s="35">
        <v>386000</v>
      </c>
      <c r="O26" s="88" t="str">
        <f>IF($D$16="","",$D$16)</f>
        <v/>
      </c>
      <c r="P26" s="47" t="str">
        <f>IF(O26="","",N26*O26)</f>
        <v/>
      </c>
      <c r="Q26" s="35"/>
      <c r="R26" s="93"/>
      <c r="S26" s="106"/>
      <c r="T26" s="109">
        <v>330000</v>
      </c>
      <c r="U26" s="91" t="str">
        <f t="shared" si="6"/>
        <v/>
      </c>
      <c r="V26" s="112" t="str">
        <f t="shared" si="7"/>
        <v/>
      </c>
      <c r="W26" s="116" t="str">
        <f>IF(M26="","",M26+P26+V26)</f>
        <v/>
      </c>
      <c r="X26" s="8" t="str">
        <f>IF(W26="","",INT(+J26+W26))</f>
        <v/>
      </c>
    </row>
    <row r="27" spans="1:24" ht="18.75" x14ac:dyDescent="0.15">
      <c r="A27" s="52">
        <v>45870</v>
      </c>
      <c r="B27" s="40">
        <v>2400</v>
      </c>
      <c r="C27" s="80" t="str">
        <f t="shared" si="0"/>
        <v/>
      </c>
      <c r="D27" s="79">
        <v>0.85</v>
      </c>
      <c r="E27" s="29" t="str">
        <f t="shared" si="1"/>
        <v/>
      </c>
      <c r="F27" s="21">
        <v>2400</v>
      </c>
      <c r="G27" s="83" t="str">
        <f t="shared" si="2"/>
        <v/>
      </c>
      <c r="H27" s="23" t="str">
        <f t="shared" si="3"/>
        <v/>
      </c>
      <c r="I27" s="27"/>
      <c r="J27" s="30" t="str">
        <f t="shared" si="4"/>
        <v/>
      </c>
      <c r="K27" s="104">
        <v>133000</v>
      </c>
      <c r="L27" s="88" t="str">
        <f t="shared" ref="L27:L28" si="10">IF($B$16="","",$B$16)</f>
        <v/>
      </c>
      <c r="M27" s="47" t="str">
        <f t="shared" ref="M27:M28" si="11">IF(L27="","",K27*L27)</f>
        <v/>
      </c>
      <c r="N27" s="35">
        <v>406000</v>
      </c>
      <c r="O27" s="88" t="str">
        <f>IF($D$16="","",$D$16)</f>
        <v/>
      </c>
      <c r="P27" s="47" t="str">
        <f t="shared" ref="P27:P28" si="12">IF(O27="","",N27*O27)</f>
        <v/>
      </c>
      <c r="Q27" s="35"/>
      <c r="R27" s="93"/>
      <c r="S27" s="106"/>
      <c r="T27" s="109">
        <v>328000</v>
      </c>
      <c r="U27" s="91" t="str">
        <f t="shared" si="6"/>
        <v/>
      </c>
      <c r="V27" s="112" t="str">
        <f t="shared" si="7"/>
        <v/>
      </c>
      <c r="W27" s="116" t="str">
        <f t="shared" ref="W27:W28" si="13">IF(M27="","",M27+P27+V27)</f>
        <v/>
      </c>
      <c r="X27" s="8" t="str">
        <f t="shared" ref="X27:X34" si="14">IF(W27="","",INT(+J27+W27))</f>
        <v/>
      </c>
    </row>
    <row r="28" spans="1:24" ht="18.75" x14ac:dyDescent="0.15">
      <c r="A28" s="52">
        <v>45901</v>
      </c>
      <c r="B28" s="40">
        <v>2400</v>
      </c>
      <c r="C28" s="80" t="str">
        <f t="shared" si="0"/>
        <v/>
      </c>
      <c r="D28" s="79">
        <v>0.85</v>
      </c>
      <c r="E28" s="29" t="str">
        <f t="shared" si="1"/>
        <v/>
      </c>
      <c r="F28" s="21">
        <v>2400</v>
      </c>
      <c r="G28" s="83" t="str">
        <f t="shared" si="2"/>
        <v/>
      </c>
      <c r="H28" s="23" t="str">
        <f t="shared" si="3"/>
        <v/>
      </c>
      <c r="I28" s="27"/>
      <c r="J28" s="30" t="str">
        <f t="shared" si="4"/>
        <v/>
      </c>
      <c r="K28" s="104">
        <v>119000</v>
      </c>
      <c r="L28" s="88" t="str">
        <f t="shared" si="10"/>
        <v/>
      </c>
      <c r="M28" s="47" t="str">
        <f t="shared" si="11"/>
        <v/>
      </c>
      <c r="N28" s="35">
        <v>361000</v>
      </c>
      <c r="O28" s="88" t="str">
        <f>IF($D$16="","",$D$16)</f>
        <v/>
      </c>
      <c r="P28" s="47" t="str">
        <f t="shared" si="12"/>
        <v/>
      </c>
      <c r="Q28" s="35"/>
      <c r="R28" s="93"/>
      <c r="S28" s="106"/>
      <c r="T28" s="109">
        <v>326000</v>
      </c>
      <c r="U28" s="91" t="str">
        <f t="shared" si="6"/>
        <v/>
      </c>
      <c r="V28" s="112" t="str">
        <f t="shared" si="7"/>
        <v/>
      </c>
      <c r="W28" s="116" t="str">
        <f t="shared" si="13"/>
        <v/>
      </c>
      <c r="X28" s="8" t="str">
        <f t="shared" si="14"/>
        <v/>
      </c>
    </row>
    <row r="29" spans="1:24" ht="18.75" x14ac:dyDescent="0.15">
      <c r="A29" s="52">
        <v>45931</v>
      </c>
      <c r="B29" s="40">
        <v>2400</v>
      </c>
      <c r="C29" s="80" t="str">
        <f t="shared" si="0"/>
        <v/>
      </c>
      <c r="D29" s="79">
        <v>0.85</v>
      </c>
      <c r="E29" s="29" t="str">
        <f t="shared" si="1"/>
        <v/>
      </c>
      <c r="F29" s="21">
        <v>2400</v>
      </c>
      <c r="G29" s="83" t="str">
        <f t="shared" si="2"/>
        <v/>
      </c>
      <c r="H29" s="23" t="str">
        <f t="shared" si="3"/>
        <v/>
      </c>
      <c r="I29" s="27"/>
      <c r="J29" s="30" t="str">
        <f t="shared" si="4"/>
        <v/>
      </c>
      <c r="K29" s="102"/>
      <c r="L29" s="80"/>
      <c r="M29" s="23"/>
      <c r="N29" s="35"/>
      <c r="O29" s="89"/>
      <c r="P29" s="74"/>
      <c r="Q29" s="35">
        <v>438000</v>
      </c>
      <c r="R29" s="92" t="str">
        <f t="shared" ref="R29:R34" si="15">IF($F$16="","",$F$16)</f>
        <v/>
      </c>
      <c r="S29" s="106" t="str">
        <f t="shared" ref="S29:S34" si="16">IF(R29="","",Q29*R29)</f>
        <v/>
      </c>
      <c r="T29" s="109">
        <v>287000</v>
      </c>
      <c r="U29" s="91" t="str">
        <f t="shared" si="6"/>
        <v/>
      </c>
      <c r="V29" s="112" t="str">
        <f t="shared" si="7"/>
        <v/>
      </c>
      <c r="W29" s="115" t="str">
        <f t="shared" ref="W29:W34" si="17">IF(S29="","",S29+V29)</f>
        <v/>
      </c>
      <c r="X29" s="8" t="str">
        <f t="shared" si="14"/>
        <v/>
      </c>
    </row>
    <row r="30" spans="1:24" ht="18.75" x14ac:dyDescent="0.15">
      <c r="A30" s="52">
        <v>45962</v>
      </c>
      <c r="B30" s="40">
        <v>2400</v>
      </c>
      <c r="C30" s="80" t="str">
        <f t="shared" si="0"/>
        <v/>
      </c>
      <c r="D30" s="79">
        <v>0.85</v>
      </c>
      <c r="E30" s="29" t="str">
        <f t="shared" si="1"/>
        <v/>
      </c>
      <c r="F30" s="21">
        <v>2400</v>
      </c>
      <c r="G30" s="83" t="str">
        <f t="shared" si="2"/>
        <v/>
      </c>
      <c r="H30" s="23" t="str">
        <f t="shared" si="3"/>
        <v/>
      </c>
      <c r="I30" s="27"/>
      <c r="J30" s="30" t="str">
        <f t="shared" si="4"/>
        <v/>
      </c>
      <c r="K30" s="102"/>
      <c r="L30" s="80"/>
      <c r="M30" s="23"/>
      <c r="N30" s="35"/>
      <c r="O30" s="89"/>
      <c r="P30" s="74"/>
      <c r="Q30" s="35">
        <v>411000</v>
      </c>
      <c r="R30" s="92" t="str">
        <f t="shared" si="15"/>
        <v/>
      </c>
      <c r="S30" s="106" t="str">
        <f t="shared" si="16"/>
        <v/>
      </c>
      <c r="T30" s="109">
        <v>282000</v>
      </c>
      <c r="U30" s="91" t="str">
        <f t="shared" si="6"/>
        <v/>
      </c>
      <c r="V30" s="112" t="str">
        <f t="shared" si="7"/>
        <v/>
      </c>
      <c r="W30" s="115" t="str">
        <f t="shared" si="17"/>
        <v/>
      </c>
      <c r="X30" s="8" t="str">
        <f t="shared" si="14"/>
        <v/>
      </c>
    </row>
    <row r="31" spans="1:24" ht="18.75" x14ac:dyDescent="0.15">
      <c r="A31" s="52">
        <v>45992</v>
      </c>
      <c r="B31" s="40">
        <v>2400</v>
      </c>
      <c r="C31" s="80" t="str">
        <f t="shared" si="0"/>
        <v/>
      </c>
      <c r="D31" s="79">
        <v>0.85</v>
      </c>
      <c r="E31" s="29" t="str">
        <f t="shared" si="1"/>
        <v/>
      </c>
      <c r="F31" s="21">
        <v>2400</v>
      </c>
      <c r="G31" s="83" t="str">
        <f t="shared" si="2"/>
        <v/>
      </c>
      <c r="H31" s="23" t="str">
        <f t="shared" si="3"/>
        <v/>
      </c>
      <c r="I31" s="27"/>
      <c r="J31" s="30" t="str">
        <f t="shared" si="4"/>
        <v/>
      </c>
      <c r="K31" s="102"/>
      <c r="L31" s="80"/>
      <c r="M31" s="23"/>
      <c r="N31" s="35"/>
      <c r="O31" s="89"/>
      <c r="P31" s="74"/>
      <c r="Q31" s="35">
        <v>429000</v>
      </c>
      <c r="R31" s="92" t="str">
        <f t="shared" si="15"/>
        <v/>
      </c>
      <c r="S31" s="106" t="str">
        <f t="shared" si="16"/>
        <v/>
      </c>
      <c r="T31" s="109">
        <v>313000</v>
      </c>
      <c r="U31" s="91" t="str">
        <f t="shared" si="6"/>
        <v/>
      </c>
      <c r="V31" s="112" t="str">
        <f t="shared" si="7"/>
        <v/>
      </c>
      <c r="W31" s="115" t="str">
        <f t="shared" si="17"/>
        <v/>
      </c>
      <c r="X31" s="8" t="str">
        <f t="shared" si="14"/>
        <v/>
      </c>
    </row>
    <row r="32" spans="1:24" ht="18.75" x14ac:dyDescent="0.15">
      <c r="A32" s="52">
        <v>46023</v>
      </c>
      <c r="B32" s="40">
        <v>2400</v>
      </c>
      <c r="C32" s="80" t="str">
        <f t="shared" si="0"/>
        <v/>
      </c>
      <c r="D32" s="79">
        <v>0.85</v>
      </c>
      <c r="E32" s="29" t="str">
        <f t="shared" si="1"/>
        <v/>
      </c>
      <c r="F32" s="21">
        <v>2400</v>
      </c>
      <c r="G32" s="83" t="str">
        <f t="shared" si="2"/>
        <v/>
      </c>
      <c r="H32" s="23" t="str">
        <f t="shared" si="3"/>
        <v/>
      </c>
      <c r="I32" s="27"/>
      <c r="J32" s="30" t="str">
        <f t="shared" si="4"/>
        <v/>
      </c>
      <c r="K32" s="102"/>
      <c r="L32" s="80"/>
      <c r="M32" s="23"/>
      <c r="N32" s="35"/>
      <c r="O32" s="89"/>
      <c r="P32" s="74"/>
      <c r="Q32" s="35">
        <v>406000</v>
      </c>
      <c r="R32" s="92" t="str">
        <f t="shared" si="15"/>
        <v/>
      </c>
      <c r="S32" s="106" t="str">
        <f t="shared" si="16"/>
        <v/>
      </c>
      <c r="T32" s="109">
        <v>327000</v>
      </c>
      <c r="U32" s="91" t="str">
        <f t="shared" si="6"/>
        <v/>
      </c>
      <c r="V32" s="112" t="str">
        <f t="shared" si="7"/>
        <v/>
      </c>
      <c r="W32" s="115" t="str">
        <f t="shared" si="17"/>
        <v/>
      </c>
      <c r="X32" s="8" t="str">
        <f t="shared" si="14"/>
        <v/>
      </c>
    </row>
    <row r="33" spans="1:24" ht="18.75" x14ac:dyDescent="0.15">
      <c r="A33" s="52">
        <v>46054</v>
      </c>
      <c r="B33" s="40">
        <v>2400</v>
      </c>
      <c r="C33" s="80" t="str">
        <f t="shared" si="0"/>
        <v/>
      </c>
      <c r="D33" s="79">
        <v>0.85</v>
      </c>
      <c r="E33" s="29" t="str">
        <f t="shared" si="1"/>
        <v/>
      </c>
      <c r="F33" s="21">
        <v>2400</v>
      </c>
      <c r="G33" s="83" t="str">
        <f t="shared" si="2"/>
        <v/>
      </c>
      <c r="H33" s="23" t="str">
        <f t="shared" si="3"/>
        <v/>
      </c>
      <c r="I33" s="27"/>
      <c r="J33" s="30" t="str">
        <f t="shared" si="4"/>
        <v/>
      </c>
      <c r="K33" s="102"/>
      <c r="L33" s="80"/>
      <c r="M33" s="23"/>
      <c r="N33" s="35"/>
      <c r="O33" s="89"/>
      <c r="P33" s="74"/>
      <c r="Q33" s="35">
        <v>397000</v>
      </c>
      <c r="R33" s="92" t="str">
        <f t="shared" si="15"/>
        <v/>
      </c>
      <c r="S33" s="106" t="str">
        <f t="shared" si="16"/>
        <v/>
      </c>
      <c r="T33" s="109">
        <v>287000</v>
      </c>
      <c r="U33" s="91" t="str">
        <f t="shared" si="6"/>
        <v/>
      </c>
      <c r="V33" s="112" t="str">
        <f t="shared" si="7"/>
        <v/>
      </c>
      <c r="W33" s="115" t="str">
        <f t="shared" si="17"/>
        <v/>
      </c>
      <c r="X33" s="8" t="str">
        <f t="shared" si="14"/>
        <v/>
      </c>
    </row>
    <row r="34" spans="1:24" ht="18.75" x14ac:dyDescent="0.15">
      <c r="A34" s="52">
        <v>46082</v>
      </c>
      <c r="B34" s="41">
        <v>2400</v>
      </c>
      <c r="C34" s="81" t="str">
        <f t="shared" si="0"/>
        <v/>
      </c>
      <c r="D34" s="79">
        <v>0.85</v>
      </c>
      <c r="E34" s="42" t="str">
        <f t="shared" si="1"/>
        <v/>
      </c>
      <c r="F34" s="46">
        <v>2400</v>
      </c>
      <c r="G34" s="84" t="str">
        <f t="shared" si="2"/>
        <v/>
      </c>
      <c r="H34" s="24" t="str">
        <f t="shared" si="3"/>
        <v/>
      </c>
      <c r="I34" s="28"/>
      <c r="J34" s="31" t="str">
        <f t="shared" si="4"/>
        <v/>
      </c>
      <c r="K34" s="103"/>
      <c r="L34" s="81"/>
      <c r="M34" s="24"/>
      <c r="N34" s="36"/>
      <c r="O34" s="90"/>
      <c r="P34" s="75"/>
      <c r="Q34" s="36">
        <v>423000</v>
      </c>
      <c r="R34" s="94" t="str">
        <f t="shared" si="15"/>
        <v/>
      </c>
      <c r="S34" s="48" t="str">
        <f t="shared" si="16"/>
        <v/>
      </c>
      <c r="T34" s="110">
        <v>295000</v>
      </c>
      <c r="U34" s="91" t="str">
        <f t="shared" si="6"/>
        <v/>
      </c>
      <c r="V34" s="113" t="str">
        <f t="shared" si="7"/>
        <v/>
      </c>
      <c r="W34" s="115" t="str">
        <f t="shared" si="17"/>
        <v/>
      </c>
      <c r="X34" s="9" t="str">
        <f t="shared" si="14"/>
        <v/>
      </c>
    </row>
    <row r="35" spans="1:24" ht="18.75" x14ac:dyDescent="0.15">
      <c r="A35" s="37" t="s">
        <v>70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10" t="str">
        <f>IF(W23="","",SUM(X23:X34))</f>
        <v/>
      </c>
    </row>
    <row r="36" spans="1:24" ht="18.75" x14ac:dyDescent="0.1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2"/>
    </row>
    <row r="37" spans="1:24" ht="19.5" thickBo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24" thickTop="1" thickBot="1" x14ac:dyDescent="0.2">
      <c r="A38" s="43" t="s">
        <v>71</v>
      </c>
      <c r="B38" s="43"/>
      <c r="C38" s="43"/>
      <c r="D38" s="43"/>
      <c r="E38" s="43"/>
      <c r="F38" s="1"/>
      <c r="G38" s="117" t="str">
        <f>X35</f>
        <v/>
      </c>
      <c r="H38" s="118"/>
      <c r="I38" s="43" t="str">
        <f>IF($E$6="税抜き単価","＝入札書記載金額","")</f>
        <v/>
      </c>
      <c r="J38" s="43"/>
      <c r="K38" s="43"/>
      <c r="L38" s="43"/>
      <c r="M38" s="43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24" thickTop="1" thickBot="1" x14ac:dyDescent="0.2">
      <c r="A39" s="43" t="str">
        <f>IF($E$6="税抜き単価","","入札金額（Y）＝（X）の110分の100に相当する金額")</f>
        <v>入札金額（Y）＝（X）の110分の100に相当する金額</v>
      </c>
      <c r="B39" s="43"/>
      <c r="C39" s="43"/>
      <c r="D39" s="43"/>
      <c r="E39" s="43"/>
      <c r="F39" s="1"/>
      <c r="G39" s="117" t="str">
        <f>IF($E$6="税抜き単価","",(IF(G38="","",ROUNDUP(G38/110*100,0))))</f>
        <v/>
      </c>
      <c r="H39" s="118"/>
      <c r="I39" s="43" t="str">
        <f>IF($E$6="税込み単価","＝入札書記載金額","")</f>
        <v>＝入札書記載金額</v>
      </c>
      <c r="J39" s="43"/>
      <c r="K39" s="43"/>
      <c r="L39" s="43"/>
      <c r="M39" s="43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9.5" thickTop="1" x14ac:dyDescent="0.15">
      <c r="A40" s="1"/>
      <c r="B40" s="1"/>
      <c r="C40" s="1"/>
      <c r="D40" s="1"/>
      <c r="E40" s="1"/>
      <c r="F40" s="1"/>
      <c r="G40" s="1"/>
      <c r="H40" s="1"/>
      <c r="I40" s="19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8.75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8.75" x14ac:dyDescent="0.15">
      <c r="A42" s="1" t="s">
        <v>36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8.75" x14ac:dyDescent="0.15">
      <c r="A43" s="1" t="s">
        <v>66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8.75" x14ac:dyDescent="0.15">
      <c r="A44" s="114" t="s">
        <v>67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8.75" x14ac:dyDescent="0.15">
      <c r="A45" s="114" t="s">
        <v>68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9.5" customHeight="1" x14ac:dyDescent="0.15">
      <c r="A46" s="114" t="s">
        <v>69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8.75" x14ac:dyDescent="0.15">
      <c r="A47" s="1" t="s">
        <v>35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8.75" x14ac:dyDescent="0.15">
      <c r="A48" s="1" t="s">
        <v>37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8.75" x14ac:dyDescent="0.15">
      <c r="A49" s="1" t="s">
        <v>72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8.75" x14ac:dyDescent="0.15">
      <c r="A50" s="1" t="s">
        <v>73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9" spans="1:24" x14ac:dyDescent="0.15">
      <c r="Q59" s="107"/>
      <c r="S59" s="107"/>
    </row>
    <row r="60" spans="1:24" x14ac:dyDescent="0.15">
      <c r="Q60" s="107"/>
      <c r="S60" s="107"/>
    </row>
    <row r="61" spans="1:24" x14ac:dyDescent="0.15">
      <c r="Q61" s="107"/>
      <c r="S61" s="107"/>
    </row>
    <row r="62" spans="1:24" x14ac:dyDescent="0.15">
      <c r="Q62" s="107"/>
    </row>
    <row r="63" spans="1:24" x14ac:dyDescent="0.15">
      <c r="Q63" s="107"/>
    </row>
    <row r="64" spans="1:24" x14ac:dyDescent="0.15">
      <c r="Q64" s="107"/>
    </row>
    <row r="65" spans="17:19" x14ac:dyDescent="0.15">
      <c r="Q65" s="107"/>
      <c r="S65" s="107"/>
    </row>
    <row r="66" spans="17:19" x14ac:dyDescent="0.15">
      <c r="Q66" s="107"/>
      <c r="S66" s="107"/>
    </row>
    <row r="67" spans="17:19" x14ac:dyDescent="0.15">
      <c r="Q67" s="107"/>
      <c r="S67" s="107"/>
    </row>
    <row r="68" spans="17:19" x14ac:dyDescent="0.15">
      <c r="Q68" s="107"/>
      <c r="S68" s="107"/>
    </row>
    <row r="69" spans="17:19" x14ac:dyDescent="0.15">
      <c r="Q69" s="107"/>
      <c r="S69" s="107"/>
    </row>
    <row r="70" spans="17:19" x14ac:dyDescent="0.15">
      <c r="Q70" s="107"/>
      <c r="S70" s="107"/>
    </row>
    <row r="71" spans="17:19" x14ac:dyDescent="0.15">
      <c r="Q71" s="107"/>
      <c r="S71" s="107"/>
    </row>
  </sheetData>
  <mergeCells count="24">
    <mergeCell ref="D16:E16"/>
    <mergeCell ref="F16:G16"/>
    <mergeCell ref="K18:W18"/>
    <mergeCell ref="K19:M19"/>
    <mergeCell ref="B15:C15"/>
    <mergeCell ref="B16:C16"/>
    <mergeCell ref="H15:I15"/>
    <mergeCell ref="H16:I16"/>
    <mergeCell ref="T19:V19"/>
    <mergeCell ref="N19:P19"/>
    <mergeCell ref="Q19:S19"/>
    <mergeCell ref="A2:X2"/>
    <mergeCell ref="B10:C11"/>
    <mergeCell ref="F10:G11"/>
    <mergeCell ref="D15:E15"/>
    <mergeCell ref="F15:G15"/>
    <mergeCell ref="G38:H38"/>
    <mergeCell ref="G39:H39"/>
    <mergeCell ref="A18:A22"/>
    <mergeCell ref="B18:J18"/>
    <mergeCell ref="B19:E19"/>
    <mergeCell ref="F19:H19"/>
    <mergeCell ref="I19:I20"/>
    <mergeCell ref="D20:D21"/>
  </mergeCells>
  <phoneticPr fontId="11"/>
  <dataValidations count="1">
    <dataValidation type="list" allowBlank="1" showInputMessage="1" showErrorMessage="1" sqref="E6" xr:uid="{00000000-0002-0000-0000-000000000000}">
      <formula1>"税込み単価,税抜き単価"</formula1>
    </dataValidation>
  </dataValidations>
  <pageMargins left="0.39370078740157483" right="0.39370078740157483" top="0.74803149606299213" bottom="0.74803149606299213" header="0.31496062992125984" footer="0.31496062992125984"/>
  <pageSetup paperSize="9" scale="51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内訳書</vt:lpstr>
      <vt:lpstr>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2016-12-13T02:37:22Z</dcterms:created>
  <dcterms:modified xsi:type="dcterms:W3CDTF">2025-11-25T07:32:22Z</dcterms:modified>
</cp:coreProperties>
</file>